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VETA\ПАСПОРТА\наказ №3 від 09.02.2024р\"/>
    </mc:Choice>
  </mc:AlternateContent>
  <bookViews>
    <workbookView xWindow="0" yWindow="0" windowWidth="20730" windowHeight="9135" tabRatio="0"/>
  </bookViews>
  <sheets>
    <sheet name="TDShe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0">TDSheet!$A$1:$Q$118</definedName>
  </definedNames>
  <calcPr calcId="162913"/>
</workbook>
</file>

<file path=xl/calcChain.xml><?xml version="1.0" encoding="utf-8"?>
<calcChain xmlns="http://schemas.openxmlformats.org/spreadsheetml/2006/main">
  <c r="L50" i="1" l="1"/>
  <c r="L53" i="1" s="1"/>
  <c r="N58" i="1" s="1"/>
  <c r="O83" i="1" l="1"/>
  <c r="O73" i="1"/>
  <c r="O68" i="1"/>
  <c r="O104" i="1" l="1"/>
  <c r="O103" i="1"/>
  <c r="O102" i="1"/>
  <c r="O101" i="1"/>
  <c r="O92" i="1"/>
  <c r="O90" i="1"/>
  <c r="O88" i="1"/>
  <c r="O86" i="1"/>
  <c r="O89" i="1" l="1"/>
  <c r="O98" i="1" s="1"/>
  <c r="O97" i="1" l="1"/>
  <c r="O77" i="1"/>
  <c r="P83" i="1" l="1"/>
  <c r="O82" i="1" l="1"/>
  <c r="P82" i="1" s="1"/>
  <c r="O76" i="1"/>
  <c r="P76" i="1" s="1"/>
  <c r="O72" i="1"/>
  <c r="P72" i="1" s="1"/>
  <c r="O67" i="1"/>
  <c r="P67" i="1" s="1"/>
  <c r="O96" i="1" l="1"/>
  <c r="O99" i="1" l="1"/>
  <c r="P99" i="1" s="1"/>
  <c r="P93" i="1" l="1"/>
  <c r="P92" i="1"/>
  <c r="O81" i="1" l="1"/>
  <c r="O80" i="1"/>
  <c r="O79" i="1"/>
  <c r="O70" i="1"/>
  <c r="O69" i="1"/>
  <c r="P77" i="1" l="1"/>
  <c r="P70" i="1"/>
  <c r="O75" i="1"/>
  <c r="N50" i="1" l="1"/>
  <c r="P101" i="1" l="1"/>
  <c r="P68" i="1"/>
  <c r="P79" i="1"/>
  <c r="P73" i="1"/>
  <c r="P69" i="1"/>
  <c r="P58" i="1"/>
  <c r="P75" i="1" l="1"/>
  <c r="P59" i="1"/>
  <c r="N59" i="1"/>
  <c r="N53" i="1" l="1"/>
  <c r="P81" i="1" l="1"/>
  <c r="P80" i="1" l="1"/>
  <c r="P105" i="1" l="1"/>
  <c r="P87" i="1" l="1"/>
  <c r="P96" i="1"/>
  <c r="T98" i="1"/>
  <c r="P89" i="1"/>
  <c r="O95" i="1" l="1"/>
  <c r="P86" i="1"/>
  <c r="P95" i="1" s="1"/>
  <c r="T97" i="1"/>
  <c r="P88" i="1"/>
  <c r="P97" i="1"/>
  <c r="P103" i="1"/>
  <c r="P102" i="1" l="1"/>
  <c r="P90" i="1" l="1"/>
  <c r="P98" i="1" l="1"/>
  <c r="P104" i="1" l="1"/>
</calcChain>
</file>

<file path=xl/sharedStrings.xml><?xml version="1.0" encoding="utf-8"?>
<sst xmlns="http://schemas.openxmlformats.org/spreadsheetml/2006/main" count="194" uniqueCount="116">
  <si>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</si>
  <si>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</si>
  <si>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</si>
  <si>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</si>
  <si>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</si>
  <si>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</si>
  <si>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</si>
  <si>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</si>
  <si>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</si>
  <si>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</si>
  <si>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</si>
  <si>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</si>
  <si>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</si>
  <si>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</si>
  <si>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</si>
  <si>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Забезпечення  реконструкції об’єктів</t>
  </si>
  <si>
    <t>Усього</t>
  </si>
  <si>
    <t>Джерело інформації</t>
  </si>
  <si>
    <t>од.</t>
  </si>
  <si>
    <t>Розрахунок</t>
  </si>
  <si>
    <t>%</t>
  </si>
  <si>
    <t>Обсяг видатків на реконструкцію об’єктів</t>
  </si>
  <si>
    <t>Кількість об’єктів, які планується реконструювати</t>
  </si>
  <si>
    <t>Динаміка кількості об’єктів реконструкції порівняно з попереднім роком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</si>
  <si>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</si>
  <si>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</si>
  <si>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</si>
  <si>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</si>
  <si>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</si>
  <si>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</si>
  <si>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</si>
  <si>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км</t>
  </si>
  <si>
    <t>Обсяг реконструкції об’єктів</t>
  </si>
  <si>
    <t>Динаміка обсягу видатків реконструкції порівняно з попереднім роком</t>
  </si>
  <si>
    <t>Рівень готовності обєктів реконструкції на кінець року</t>
  </si>
  <si>
    <t>Середні витрати на реконструкцію одного об’єкта в поточному році</t>
  </si>
  <si>
    <t>0443</t>
  </si>
  <si>
    <t>ПКД, предпроектні розрахунки</t>
  </si>
  <si>
    <t>Забезпечення  будівництва об’єктів</t>
  </si>
  <si>
    <t>Обсяг видатків на будівництво об’єктів</t>
  </si>
  <si>
    <t>Обсяг будівнитцва об’єктів</t>
  </si>
  <si>
    <t>Кількість об’єктів, які планується побудувати</t>
  </si>
  <si>
    <t>Середні витрати на будівництво одного об’єкта в поточному році</t>
  </si>
  <si>
    <t>Середні витрати на 1 км будівництва об’єкта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</si>
  <si>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</si>
  <si>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</si>
  <si>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Рівень готовності обєктів будівництва на кінець року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</si>
  <si>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</si>
  <si>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</si>
  <si>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</si>
  <si>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</si>
  <si>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</si>
  <si>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</si>
  <si>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</si>
  <si>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</si>
  <si>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</si>
  <si>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</si>
  <si>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</si>
  <si>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</si>
  <si>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</si>
  <si>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кв.м</t>
  </si>
  <si>
    <t>Середні витрати на 1 кв.м реконструкції об’єкта</t>
  </si>
  <si>
    <t>грн.</t>
  </si>
  <si>
    <t xml:space="preserve"> грн.</t>
  </si>
  <si>
    <t>Загальна кошторисна вартість будівництва  об’єктів</t>
  </si>
  <si>
    <t xml:space="preserve">Департаменту капітального будівництва Вінницької міської ради
</t>
  </si>
  <si>
    <t>Рішення міської ради  від 21.12.18р. №1468 "Про бюджет Вінницької міської об'єднаної територіальної громади на 2019 рік" (зі змінами)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</si>
  <si>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</si>
  <si>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</si>
  <si>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</si>
  <si>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</si>
  <si>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</si>
  <si>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</si>
  <si>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r>
      <t>Будівництво об</t>
    </r>
    <r>
      <rPr>
        <b/>
        <sz val="8"/>
        <rFont val="Calibri"/>
        <family val="2"/>
        <charset val="204"/>
      </rPr>
      <t>´</t>
    </r>
    <r>
      <rPr>
        <b/>
        <sz val="8"/>
        <rFont val="Arial"/>
        <family val="2"/>
        <charset val="204"/>
      </rPr>
      <t>єктів житлово-комунального господарства</t>
    </r>
  </si>
  <si>
    <r>
      <t>Забезпечення розвитку об</t>
    </r>
    <r>
      <rPr>
        <sz val="8"/>
        <rFont val="Calibri"/>
        <family val="2"/>
        <charset val="204"/>
      </rPr>
      <t>´</t>
    </r>
    <r>
      <rPr>
        <sz val="8"/>
        <rFont val="Arial"/>
        <family val="2"/>
        <charset val="204"/>
      </rPr>
      <t>єктів житлово-комунального господарства</t>
    </r>
  </si>
  <si>
    <t>М. П.</t>
  </si>
  <si>
    <t xml:space="preserve">Дата погодження
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</si>
  <si>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</si>
  <si>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</si>
  <si>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</si>
  <si>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</si>
  <si>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</si>
  <si>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</si>
  <si>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02536000000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</si>
  <si>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</si>
  <si>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</si>
  <si>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</si>
  <si>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>1а</t>
  </si>
  <si>
    <t>Обсяг видатків на проектування реконструкції об’єктів</t>
  </si>
  <si>
    <t>Загальна кошторисна вартість реконструкції  об’єктів</t>
  </si>
  <si>
    <t xml:space="preserve">Рівень готовності проектної документації реконструкції об’єктів </t>
  </si>
  <si>
    <t>Кількість проектів для реконструкції об’єктів</t>
  </si>
  <si>
    <t>Середні витрати на розробку 1 проекту реконструкції об’єктів</t>
  </si>
  <si>
    <t>Забезпечення будівництва об'єктів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</si>
  <si>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</si>
  <si>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 xml:space="preserve">Рішення міської ради  від 24.12.21р. №706 "Про бюджет Вінницької міської територіальної громади на 2022 рік" </t>
  </si>
  <si>
    <t>Здійснення організації заходів з підготовки та реалізації інфраструктурних проектів будівництва в галузі житлово-комунального господарства</t>
  </si>
  <si>
    <t>(Власне ім'я, ПРІЗВИЩЕ)</t>
  </si>
  <si>
    <t>Середні витрати на 1 км реконструкції об’єкта</t>
  </si>
  <si>
    <t>Антоніна ЛЕСЬ</t>
  </si>
  <si>
    <t>Рішення міської ради  від 23.12.22р. №1340 "Про бюджет Вінницької міської територіальної громади на 2023 рік", зі змінами</t>
  </si>
  <si>
    <t>Денис МАЗУРЕНКО</t>
  </si>
  <si>
    <t xml:space="preserve">Директор департаменту капітального будівництва </t>
  </si>
  <si>
    <t>Директор департаменту фінансів</t>
  </si>
  <si>
    <r>
      <t>Рівень готовності об</t>
    </r>
    <r>
      <rPr>
        <sz val="8"/>
        <rFont val="Calibri"/>
        <family val="2"/>
        <charset val="204"/>
      </rPr>
      <t>´</t>
    </r>
    <r>
      <rPr>
        <sz val="8"/>
        <rFont val="Arial"/>
        <family val="2"/>
        <charset val="204"/>
      </rPr>
      <t>єктів будівництва на початок року</t>
    </r>
  </si>
  <si>
    <t>бюджетної програми місцевого бюджету на 2024 рік</t>
  </si>
  <si>
    <t>Обсяг бюджетних призначень/бюджетних асигнувань  -  2 500 000,0 гривень, у тому числі загального фонду -  0 гривень та спеціального фонду - 2 500 000,0 гривень</t>
  </si>
  <si>
    <t xml:space="preserve">Бюджетний кодекс України  
Закон України "Про Державний бюджет України на 2024 рік". 
Рішення Вінницької міської ради від 22.12.2023 №2009 «Про бюджет Вінницької міської територіальної громади на 2024 рік».
Програма економічного та соціального розвитку Вінницької міської територіальної громади  на 2024 рік. (затверджена рішенням Вінницької міської ради від 22.12.23р. №2008).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</si>
  <si>
    <t>Програма економічного та соціального розвитку Вінницької міської територіальної громади на 2024 рік</t>
  </si>
  <si>
    <t>Рішення міської ради  від 22.12.23р. №2009 "Про бюджет Вінницької міської територіальної громади на 2024 рік", зі змінами</t>
  </si>
  <si>
    <t>Обсяг видатків на проєктування будівництва об’єктів</t>
  </si>
  <si>
    <t>Кількість проєктів для будівництва об’єктів</t>
  </si>
  <si>
    <t>Середні витрати на розробку 1 проєкту будівництва об’єкта</t>
  </si>
  <si>
    <t xml:space="preserve">Рівень готовності проєктної документації будівництва об’єктів </t>
  </si>
  <si>
    <t>від 09.02. 2024   року №3</t>
  </si>
  <si>
    <r>
      <t>Рівень готовності об</t>
    </r>
    <r>
      <rPr>
        <sz val="8"/>
        <rFont val="Calibri"/>
        <family val="2"/>
        <charset val="204"/>
      </rPr>
      <t>´</t>
    </r>
    <r>
      <rPr>
        <sz val="8"/>
        <rFont val="Arial"/>
        <family val="2"/>
        <charset val="204"/>
      </rPr>
      <t>єктів реконструкції на початок року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</si>
</sst>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6" x14ac:knownFonts="1">
    <font>
      <sz val="8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sz val="9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8" fillId="2" borderId="11" xfId="0" applyFont="1" applyFill="1" applyBorder="1" applyAlignment="1">
      <alignment wrapText="1"/>
    </xf>
    <xf numFmtId="0" fontId="8" fillId="2" borderId="17" xfId="0" applyFont="1" applyFill="1" applyBorder="1" applyAlignment="1">
      <alignment wrapText="1"/>
    </xf>
    <xf numFmtId="3" fontId="1" fillId="2" borderId="3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8" fillId="2" borderId="0" xfId="0" applyFont="1" applyFill="1" applyBorder="1" applyAlignment="1">
      <alignment wrapText="1"/>
    </xf>
    <xf numFmtId="49" fontId="8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right" vertical="center"/>
    </xf>
    <xf numFmtId="0" fontId="8" fillId="2" borderId="11" xfId="0" applyFont="1" applyFill="1" applyBorder="1" applyAlignment="1"/>
    <xf numFmtId="0" fontId="1" fillId="2" borderId="29" xfId="0" applyFont="1" applyFill="1" applyBorder="1" applyAlignment="1">
      <alignment horizontal="left" vertical="center"/>
    </xf>
    <xf numFmtId="0" fontId="1" fillId="2" borderId="41" xfId="0" applyFont="1" applyFill="1" applyBorder="1" applyAlignment="1">
      <alignment horizontal="center" vertical="center" wrapText="1"/>
    </xf>
    <xf numFmtId="1" fontId="1" fillId="2" borderId="28" xfId="0" applyNumberFormat="1" applyFont="1" applyFill="1" applyBorder="1" applyAlignment="1">
      <alignment horizontal="right" vertical="center"/>
    </xf>
    <xf numFmtId="3" fontId="1" fillId="2" borderId="15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164" fontId="1" fillId="2" borderId="46" xfId="0" applyNumberFormat="1" applyFont="1" applyFill="1" applyBorder="1" applyAlignment="1">
      <alignment horizontal="center" vertical="center" wrapText="1"/>
    </xf>
    <xf numFmtId="0" fontId="12" fillId="2" borderId="73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 vertical="top" wrapText="1"/>
    </xf>
    <xf numFmtId="49" fontId="13" fillId="2" borderId="73" xfId="0" applyNumberFormat="1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 vertical="top"/>
    </xf>
    <xf numFmtId="0" fontId="8" fillId="2" borderId="73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 vertical="top"/>
    </xf>
    <xf numFmtId="0" fontId="8" fillId="2" borderId="18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14" fillId="2" borderId="74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wrapText="1"/>
    </xf>
    <xf numFmtId="0" fontId="15" fillId="2" borderId="7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1" fillId="2" borderId="73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/>
    </xf>
    <xf numFmtId="0" fontId="14" fillId="2" borderId="2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>
      <alignment horizontal="center"/>
    </xf>
    <xf numFmtId="3" fontId="1" fillId="2" borderId="12" xfId="0" applyNumberFormat="1" applyFont="1" applyFill="1" applyBorder="1" applyAlignment="1">
      <alignment horizontal="right" vertical="center" wrapText="1"/>
    </xf>
    <xf numFmtId="3" fontId="1" fillId="2" borderId="1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 wrapText="1"/>
    </xf>
    <xf numFmtId="0" fontId="1" fillId="2" borderId="76" xfId="0" applyFont="1" applyFill="1" applyBorder="1" applyAlignment="1">
      <alignment horizontal="left" vertical="center" wrapText="1"/>
    </xf>
    <xf numFmtId="0" fontId="1" fillId="2" borderId="80" xfId="0" applyFont="1" applyFill="1" applyBorder="1" applyAlignment="1">
      <alignment horizontal="left" vertical="center" wrapText="1"/>
    </xf>
    <xf numFmtId="0" fontId="1" fillId="2" borderId="77" xfId="0" applyFont="1" applyFill="1" applyBorder="1" applyAlignment="1">
      <alignment horizontal="left" vertical="center" wrapText="1"/>
    </xf>
    <xf numFmtId="0" fontId="1" fillId="2" borderId="79" xfId="0" applyFont="1" applyFill="1" applyBorder="1" applyAlignment="1">
      <alignment horizontal="left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164" fontId="1" fillId="2" borderId="78" xfId="0" applyNumberFormat="1" applyFont="1" applyFill="1" applyBorder="1" applyAlignment="1">
      <alignment horizontal="center" vertical="center" wrapText="1"/>
    </xf>
    <xf numFmtId="164" fontId="1" fillId="2" borderId="77" xfId="0" applyNumberFormat="1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8" fillId="2" borderId="34" xfId="0" applyFont="1" applyFill="1" applyBorder="1" applyAlignment="1">
      <alignment horizontal="left"/>
    </xf>
    <xf numFmtId="0" fontId="8" fillId="2" borderId="35" xfId="0" applyFont="1" applyFill="1" applyBorder="1" applyAlignment="1">
      <alignment horizontal="left"/>
    </xf>
    <xf numFmtId="0" fontId="8" fillId="2" borderId="3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72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31" xfId="0" applyNumberFormat="1" applyFont="1" applyFill="1" applyBorder="1" applyAlignment="1">
      <alignment horizontal="center"/>
    </xf>
    <xf numFmtId="1" fontId="8" fillId="2" borderId="34" xfId="0" applyNumberFormat="1" applyFont="1" applyFill="1" applyBorder="1" applyAlignment="1">
      <alignment horizontal="center"/>
    </xf>
    <xf numFmtId="1" fontId="8" fillId="2" borderId="37" xfId="0" applyNumberFormat="1" applyFont="1" applyFill="1" applyBorder="1" applyAlignment="1">
      <alignment horizontal="center"/>
    </xf>
    <xf numFmtId="1" fontId="8" fillId="2" borderId="38" xfId="0" applyNumberFormat="1" applyFont="1" applyFill="1" applyBorder="1" applyAlignment="1">
      <alignment horizontal="center"/>
    </xf>
    <xf numFmtId="1" fontId="8" fillId="2" borderId="22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14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left"/>
    </xf>
    <xf numFmtId="0" fontId="1" fillId="2" borderId="2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3" fontId="1" fillId="2" borderId="18" xfId="0" applyNumberFormat="1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1" fontId="8" fillId="2" borderId="26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8" fillId="2" borderId="27" xfId="0" applyNumberFormat="1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right" vertical="center" wrapText="1"/>
    </xf>
    <xf numFmtId="3" fontId="8" fillId="2" borderId="15" xfId="0" applyNumberFormat="1" applyFont="1" applyFill="1" applyBorder="1" applyAlignment="1">
      <alignment horizontal="right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21" xfId="0" applyNumberFormat="1" applyFont="1" applyFill="1" applyBorder="1" applyAlignment="1">
      <alignment horizontal="center" vertical="center" wrapText="1"/>
    </xf>
    <xf numFmtId="3" fontId="8" fillId="2" borderId="15" xfId="0" applyNumberFormat="1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1" fontId="8" fillId="2" borderId="63" xfId="0" applyNumberFormat="1" applyFont="1" applyFill="1" applyBorder="1" applyAlignment="1">
      <alignment horizontal="center" vertical="center" wrapText="1"/>
    </xf>
    <xf numFmtId="1" fontId="8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1" fontId="8" fillId="2" borderId="64" xfId="0" applyNumberFormat="1" applyFont="1" applyFill="1" applyBorder="1" applyAlignment="1">
      <alignment horizontal="center"/>
    </xf>
    <xf numFmtId="0" fontId="1" fillId="2" borderId="65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3" fontId="1" fillId="2" borderId="56" xfId="0" applyNumberFormat="1" applyFont="1" applyFill="1" applyBorder="1" applyAlignment="1">
      <alignment horizontal="center" vertical="center" wrapText="1"/>
    </xf>
    <xf numFmtId="3" fontId="1" fillId="2" borderId="57" xfId="0" applyNumberFormat="1" applyFont="1" applyFill="1" applyBorder="1" applyAlignment="1">
      <alignment horizontal="center" vertical="center" wrapText="1"/>
    </xf>
    <xf numFmtId="3" fontId="1" fillId="2" borderId="66" xfId="0" applyNumberFormat="1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right" vertical="center" wrapText="1"/>
    </xf>
    <xf numFmtId="0" fontId="8" fillId="2" borderId="68" xfId="0" applyFont="1" applyFill="1" applyBorder="1" applyAlignment="1">
      <alignment horizontal="right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center" vertical="center" wrapText="1"/>
    </xf>
    <xf numFmtId="3" fontId="8" fillId="2" borderId="68" xfId="0" applyNumberFormat="1" applyFont="1" applyFill="1" applyBorder="1" applyAlignment="1">
      <alignment horizontal="center" vertical="center" wrapText="1"/>
    </xf>
    <xf numFmtId="3" fontId="8" fillId="2" borderId="69" xfId="0" applyNumberFormat="1" applyFont="1" applyFill="1" applyBorder="1" applyAlignment="1">
      <alignment horizontal="center" vertical="center" wrapText="1"/>
    </xf>
    <xf numFmtId="3" fontId="8" fillId="2" borderId="70" xfId="0" applyNumberFormat="1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1" fontId="8" fillId="2" borderId="4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8" fillId="2" borderId="9" xfId="0" applyNumberFormat="1" applyFont="1" applyFill="1" applyBorder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8" fillId="2" borderId="55" xfId="0" applyNumberFormat="1" applyFont="1" applyFill="1" applyBorder="1" applyAlignment="1">
      <alignment horizontal="center"/>
    </xf>
    <xf numFmtId="1" fontId="8" fillId="2" borderId="55" xfId="0" applyNumberFormat="1" applyFont="1" applyFill="1" applyBorder="1" applyAlignment="1">
      <alignment horizontal="center"/>
    </xf>
    <xf numFmtId="1" fontId="8" fillId="2" borderId="10" xfId="0" applyNumberFormat="1" applyFont="1" applyFill="1" applyBorder="1" applyAlignment="1">
      <alignment horizontal="center"/>
    </xf>
    <xf numFmtId="1" fontId="8" fillId="2" borderId="11" xfId="0" applyNumberFormat="1" applyFont="1" applyFill="1" applyBorder="1" applyAlignment="1">
      <alignment horizontal="right"/>
    </xf>
    <xf numFmtId="0" fontId="8" fillId="2" borderId="12" xfId="0" applyFont="1" applyFill="1" applyBorder="1" applyAlignment="1">
      <alignment horizontal="left"/>
    </xf>
    <xf numFmtId="0" fontId="8" fillId="2" borderId="21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2" borderId="41" xfId="0" applyFont="1" applyFill="1" applyBorder="1" applyAlignment="1"/>
    <xf numFmtId="0" fontId="1" fillId="2" borderId="15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left" vertical="center" wrapText="1"/>
    </xf>
    <xf numFmtId="4" fontId="1" fillId="2" borderId="30" xfId="0" applyNumberFormat="1" applyFont="1" applyFill="1" applyBorder="1" applyAlignment="1">
      <alignment horizontal="center"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left"/>
    </xf>
    <xf numFmtId="0" fontId="1" fillId="2" borderId="0" xfId="0" applyFont="1" applyFill="1"/>
    <xf numFmtId="1" fontId="8" fillId="2" borderId="30" xfId="0" applyNumberFormat="1" applyFont="1" applyFill="1" applyBorder="1" applyAlignment="1">
      <alignment horizontal="right"/>
    </xf>
    <xf numFmtId="0" fontId="8" fillId="2" borderId="30" xfId="0" applyFont="1" applyFill="1" applyBorder="1" applyAlignment="1">
      <alignment horizontal="center" wrapText="1"/>
    </xf>
    <xf numFmtId="0" fontId="8" fillId="2" borderId="30" xfId="0" applyFont="1" applyFill="1" applyBorder="1" applyAlignment="1">
      <alignment wrapText="1"/>
    </xf>
    <xf numFmtId="0" fontId="8" fillId="2" borderId="17" xfId="0" applyFont="1" applyFill="1" applyBorder="1" applyAlignment="1"/>
    <xf numFmtId="0" fontId="8" fillId="2" borderId="26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27" xfId="0" applyFont="1" applyFill="1" applyBorder="1" applyAlignment="1">
      <alignment horizontal="left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8" fillId="2" borderId="44" xfId="0" applyFont="1" applyFill="1" applyBorder="1" applyAlignment="1"/>
    <xf numFmtId="165" fontId="1" fillId="2" borderId="30" xfId="0" applyNumberFormat="1" applyFont="1" applyFill="1" applyBorder="1" applyAlignment="1">
      <alignment horizontal="center" vertical="center" wrapText="1"/>
    </xf>
    <xf numFmtId="165" fontId="1" fillId="2" borderId="21" xfId="0" applyNumberFormat="1" applyFont="1" applyFill="1" applyBorder="1" applyAlignment="1">
      <alignment horizontal="center" vertical="center" wrapText="1"/>
    </xf>
    <xf numFmtId="165" fontId="1" fillId="2" borderId="15" xfId="0" applyNumberFormat="1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3" fontId="1" fillId="2" borderId="29" xfId="0" applyNumberFormat="1" applyFont="1" applyFill="1" applyBorder="1" applyAlignment="1">
      <alignment horizontal="center" vertical="center" wrapText="1"/>
    </xf>
    <xf numFmtId="3" fontId="1" fillId="2" borderId="28" xfId="0" applyNumberFormat="1" applyFont="1" applyFill="1" applyBorder="1" applyAlignment="1">
      <alignment horizontal="center" vertical="center" wrapText="1"/>
    </xf>
    <xf numFmtId="3" fontId="1" fillId="2" borderId="29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 wrapText="1"/>
    </xf>
    <xf numFmtId="3" fontId="1" fillId="2" borderId="45" xfId="0" applyNumberFormat="1" applyFont="1" applyFill="1" applyBorder="1" applyAlignment="1">
      <alignment horizontal="center" vertical="center" wrapText="1"/>
    </xf>
    <xf numFmtId="3" fontId="1" fillId="2" borderId="39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7310%20&#1085;&#1072;%202024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110;%20&#1076;&#1086;&#1082;&#1091;&#1084;&#1077;&#1085;&#1090;&#1080;\2019\&#1055;&#1072;&#1089;&#1087;&#1086;&#1088;&#1090;&#1080;%202019\&#1044;&#1050;&#1041;\&#1047;&#1084;&#1110;&#1085;&#1080;%2027_12_2019\&#1044;&#1086;&#1074;&#1110;&#1076;&#1082;&#1072;%20&#1087;&#1086;%201517310_&#1085;&#1072;%2027.12.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9%2025_01\&#1055;&#1072;&#1089;&#1087;&#1086;&#1088;&#1090;&#1080;%202019\&#1044;&#1050;&#1041;\&#1044;&#1086;&#1074;&#1110;&#1076;&#1082;&#1072;%20&#1087;&#1086;%201517310_&#1085;&#1072;%2025.01.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110;%20&#1076;&#1086;&#1082;&#1091;&#1084;&#1077;&#1085;&#1090;&#1080;\2019\&#1055;&#1072;&#1089;&#1087;&#1086;&#1088;&#1090;&#1080;%202019\&#1044;&#1050;&#1041;\&#1047;&#1084;&#1110;&#1085;&#1080;%2004_10_2019\&#1044;&#1086;&#1074;&#1110;&#1076;&#1082;&#1072;%20&#1087;&#1086;%201517310_&#1085;&#1072;%2004.10.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7310\&#1044;&#1086;&#1074;&#1110;&#1076;&#1082;&#1072;%20&#1087;&#1086;%201517310%20&#1085;&#1072;%2024.12.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7310\&#1044;&#1086;&#1074;&#1110;&#1076;&#1082;&#1072;%20&#1087;&#1086;%201517310%20&#1085;&#1072;%2024.11.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55;&#1051;&#1040;&#1053;&#1054;&#1042;&#1048;&#1049;\&#1041;&#1070;&#1044;&#1046;&#1045;&#1058;\2020%20&#1088;&#1110;&#1082;\&#1055;&#1072;&#1089;&#1087;&#1086;&#1088;&#1090;&#1072;\1517310\&#1044;&#1086;&#1074;&#1110;&#1076;&#1082;&#1072;%20&#1087;&#1086;%201517310_&#1085;&#1072;%2026.06.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7310\&#1044;&#1086;&#1074;&#1110;&#1076;&#1082;&#1072;%20&#1087;&#1086;%201517310%20&#1085;&#1072;%2003.08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 рік_план"/>
      <sheetName val="2023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8">
          <cell r="F8">
            <v>2500000</v>
          </cell>
        </row>
        <row r="16">
          <cell r="F16">
            <v>1</v>
          </cell>
        </row>
        <row r="27">
          <cell r="F27">
            <v>51.366944174971117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12.2019"/>
      <sheetName val="2018 рік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1200</v>
          </cell>
        </row>
        <row r="9">
          <cell r="F9">
            <v>0.55000000000000004</v>
          </cell>
        </row>
        <row r="12">
          <cell r="F12">
            <v>750000000</v>
          </cell>
        </row>
        <row r="14">
          <cell r="F14">
            <v>1</v>
          </cell>
        </row>
        <row r="20">
          <cell r="F20">
            <v>50</v>
          </cell>
        </row>
        <row r="21">
          <cell r="F21">
            <v>5.8433005025871461E-2</v>
          </cell>
        </row>
        <row r="22">
          <cell r="F22">
            <v>0.16458318666666666</v>
          </cell>
        </row>
        <row r="23">
          <cell r="F23">
            <v>0.16474318666666665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.01.2019"/>
      <sheetName val="2018 рік"/>
      <sheetName val="2017 рік"/>
      <sheetName val="розрахунок"/>
      <sheetName val="показники"/>
    </sheetNames>
    <sheetDataSet>
      <sheetData sheetId="0"/>
      <sheetData sheetId="1"/>
      <sheetData sheetId="2"/>
      <sheetData sheetId="3"/>
      <sheetData sheetId="4">
        <row r="7">
          <cell r="F7">
            <v>2000000</v>
          </cell>
        </row>
        <row r="9">
          <cell r="F9">
            <v>0.55000000000000004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.10.2019"/>
      <sheetName val="2018 рік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1415420</v>
          </cell>
        </row>
        <row r="18">
          <cell r="F18">
            <v>1363636363.6363635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рік_план"/>
      <sheetName val="розрахунок"/>
      <sheetName val="показники"/>
    </sheetNames>
    <sheetDataSet>
      <sheetData sheetId="0"/>
      <sheetData sheetId="1"/>
      <sheetData sheetId="2">
        <row r="7">
          <cell r="F7">
            <v>0</v>
          </cell>
        </row>
        <row r="30">
          <cell r="F30">
            <v>12347</v>
          </cell>
        </row>
        <row r="32">
          <cell r="F32">
            <v>5696.9</v>
          </cell>
        </row>
        <row r="34">
          <cell r="F34">
            <v>21401533</v>
          </cell>
        </row>
        <row r="38">
          <cell r="F38">
            <v>1</v>
          </cell>
        </row>
        <row r="46">
          <cell r="F46">
            <v>100</v>
          </cell>
        </row>
        <row r="47">
          <cell r="F47">
            <v>100</v>
          </cell>
        </row>
        <row r="48">
          <cell r="F48">
            <v>96.571537048303981</v>
          </cell>
        </row>
        <row r="49">
          <cell r="F49">
            <v>96.629229177180903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рік_план"/>
      <sheetName val="розрахунок"/>
      <sheetName val="показники"/>
    </sheetNames>
    <sheetDataSet>
      <sheetData sheetId="0"/>
      <sheetData sheetId="1"/>
      <sheetData sheetId="2">
        <row r="8">
          <cell r="F8">
            <v>6392993</v>
          </cell>
        </row>
        <row r="33">
          <cell r="F33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рік факт"/>
      <sheetName val="2020 рік_бюджет"/>
      <sheetName val="2019 рік"/>
      <sheetName val="розрахунок"/>
      <sheetName val="показники"/>
    </sheetNames>
    <sheetDataSet>
      <sheetData sheetId="0"/>
      <sheetData sheetId="1"/>
      <sheetData sheetId="2"/>
      <sheetData sheetId="3"/>
      <sheetData sheetId="4">
        <row r="27">
          <cell r="F27">
            <v>355000</v>
          </cell>
        </row>
        <row r="38">
          <cell r="F38">
            <v>355000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рік_план"/>
      <sheetName val="розрахунок"/>
      <sheetName val="показники"/>
    </sheetNames>
    <sheetDataSet>
      <sheetData sheetId="0"/>
      <sheetData sheetId="1"/>
      <sheetData sheetId="2">
        <row r="8">
          <cell r="F8">
            <v>5000000</v>
          </cell>
        </row>
        <row r="42">
          <cell r="F42">
            <v>3756.6980287524798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T118"/>
  <sheetViews>
    <sheetView tabSelected="1" view="pageBreakPreview" topLeftCell="A31" zoomScale="112" zoomScaleNormal="80" zoomScaleSheetLayoutView="112" workbookViewId="0">
      <selection activeCell="A31" sqref="A1:XFD1048576"/>
    </sheetView>
  </sheetViews>
  <sheetFormatPr defaultColWidth="10.5" defaultRowHeight="11.45" customHeight="1" x14ac:dyDescent="0.2"/>
  <cols>
    <col min="1" max="1" width="3.5" style="4" customWidth="1"/>
    <col min="2" max="2" width="5.6640625" style="4" customWidth="1"/>
    <col min="3" max="3" width="17.6640625" style="4" customWidth="1"/>
    <col min="4" max="4" width="11.6640625" style="4" customWidth="1"/>
    <col min="5" max="5" width="13.6640625" style="4" customWidth="1"/>
    <col min="6" max="6" width="5.33203125" style="4" customWidth="1"/>
    <col min="7" max="8" width="11.6640625" style="4" customWidth="1"/>
    <col min="9" max="9" width="4.5" style="4" customWidth="1"/>
    <col min="10" max="11" width="11.6640625" style="4" customWidth="1"/>
    <col min="12" max="12" width="20.33203125" style="4" customWidth="1"/>
    <col min="13" max="14" width="11.6640625" style="4" customWidth="1"/>
    <col min="15" max="15" width="16.83203125" style="4" customWidth="1"/>
    <col min="16" max="16" width="11.6640625" style="4" customWidth="1"/>
    <col min="17" max="17" width="10" style="4" customWidth="1"/>
    <col min="18" max="16384" width="10.5" style="204"/>
  </cols>
  <sheetData>
    <row r="1" spans="1:17" s="4" customFormat="1" ht="11.1" customHeight="1" x14ac:dyDescent="0.2">
      <c r="O1" s="51" t="s">
        <v>94</v>
      </c>
      <c r="P1" s="51"/>
      <c r="Q1" s="51"/>
    </row>
    <row r="2" spans="1:17" s="4" customFormat="1" ht="12.95" customHeight="1" x14ac:dyDescent="0.2">
      <c r="O2" s="51"/>
      <c r="P2" s="51"/>
      <c r="Q2" s="51"/>
    </row>
    <row r="3" spans="1:17" s="4" customFormat="1" ht="12.95" customHeight="1" x14ac:dyDescent="0.2">
      <c r="O3" s="51"/>
      <c r="P3" s="51"/>
      <c r="Q3" s="51"/>
    </row>
    <row r="4" spans="1:17" s="4" customFormat="1" ht="12.95" customHeight="1" x14ac:dyDescent="0.2">
      <c r="O4" s="51"/>
      <c r="P4" s="51"/>
      <c r="Q4" s="51"/>
    </row>
    <row r="5" spans="1:17" s="4" customFormat="1" ht="12.95" customHeight="1" x14ac:dyDescent="0.2">
      <c r="O5" s="51"/>
      <c r="P5" s="51"/>
      <c r="Q5" s="51"/>
    </row>
    <row r="6" spans="1:17" s="4" customFormat="1" ht="12.95" customHeight="1" x14ac:dyDescent="0.2">
      <c r="O6" s="51"/>
      <c r="P6" s="51"/>
      <c r="Q6" s="51"/>
    </row>
    <row r="7" spans="1:17" s="4" customFormat="1" ht="12.95" customHeight="1" x14ac:dyDescent="0.2">
      <c r="M7" s="52" t="s">
        <v>0</v>
      </c>
    </row>
    <row r="9" spans="1:17" ht="12.95" customHeight="1" x14ac:dyDescent="0.2">
      <c r="M9" s="28" t="s">
        <v>29</v>
      </c>
      <c r="N9" s="28"/>
      <c r="O9" s="28"/>
      <c r="P9" s="28"/>
      <c r="Q9" s="28"/>
    </row>
    <row r="10" spans="1:17" ht="15.75" customHeight="1" x14ac:dyDescent="0.2">
      <c r="M10" s="29" t="s">
        <v>65</v>
      </c>
      <c r="N10" s="29"/>
      <c r="O10" s="29"/>
      <c r="P10" s="29"/>
      <c r="Q10" s="29"/>
    </row>
    <row r="11" spans="1:17" ht="11.45" hidden="1" customHeight="1" x14ac:dyDescent="0.2"/>
    <row r="12" spans="1:17" ht="11.45" customHeight="1" x14ac:dyDescent="0.2">
      <c r="M12" s="4" t="s">
        <v>114</v>
      </c>
    </row>
    <row r="13" spans="1:17" ht="11.1" customHeight="1" x14ac:dyDescent="0.2"/>
    <row r="14" spans="1:17" ht="32.25" customHeight="1" x14ac:dyDescent="0.25">
      <c r="A14" s="53" t="s">
        <v>1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</row>
    <row r="15" spans="1:17" ht="15.95" customHeight="1" x14ac:dyDescent="0.2">
      <c r="A15" s="54" t="s">
        <v>105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7" spans="1:17" ht="11.45" hidden="1" customHeight="1" x14ac:dyDescent="0.2"/>
    <row r="19" spans="1:17" ht="24.75" customHeight="1" x14ac:dyDescent="0.2">
      <c r="A19" s="15" t="s">
        <v>2</v>
      </c>
      <c r="B19" s="17">
        <v>1500000</v>
      </c>
      <c r="C19" s="17"/>
      <c r="D19" s="17"/>
      <c r="F19" s="21" t="s">
        <v>25</v>
      </c>
      <c r="G19" s="21"/>
      <c r="H19" s="21"/>
      <c r="I19" s="21"/>
      <c r="J19" s="21"/>
      <c r="K19" s="21"/>
      <c r="L19" s="21"/>
      <c r="M19" s="21"/>
      <c r="O19" s="19" t="s">
        <v>86</v>
      </c>
      <c r="P19" s="19"/>
      <c r="Q19" s="6"/>
    </row>
    <row r="20" spans="1:17" ht="35.25" customHeight="1" x14ac:dyDescent="0.2">
      <c r="B20" s="18" t="s">
        <v>77</v>
      </c>
      <c r="C20" s="18"/>
      <c r="D20" s="18"/>
      <c r="E20" s="5"/>
      <c r="F20" s="22" t="s">
        <v>78</v>
      </c>
      <c r="G20" s="22"/>
      <c r="H20" s="22"/>
      <c r="I20" s="22"/>
      <c r="J20" s="22"/>
      <c r="K20" s="22"/>
      <c r="L20" s="22"/>
      <c r="M20" s="22"/>
      <c r="O20" s="20" t="s">
        <v>79</v>
      </c>
      <c r="P20" s="20"/>
      <c r="Q20" s="5"/>
    </row>
    <row r="22" spans="1:17" ht="13.5" customHeight="1" x14ac:dyDescent="0.2">
      <c r="A22" s="15" t="s">
        <v>3</v>
      </c>
      <c r="B22" s="17">
        <v>1510000</v>
      </c>
      <c r="C22" s="17"/>
      <c r="D22" s="17"/>
      <c r="F22" s="21" t="s">
        <v>25</v>
      </c>
      <c r="G22" s="21"/>
      <c r="H22" s="21"/>
      <c r="I22" s="21"/>
      <c r="J22" s="21"/>
      <c r="K22" s="21"/>
      <c r="L22" s="21"/>
      <c r="M22" s="21"/>
      <c r="N22" s="6"/>
      <c r="O22" s="19" t="s">
        <v>86</v>
      </c>
      <c r="P22" s="19"/>
      <c r="Q22" s="6"/>
    </row>
    <row r="23" spans="1:17" ht="26.25" customHeight="1" x14ac:dyDescent="0.2">
      <c r="B23" s="25" t="s">
        <v>77</v>
      </c>
      <c r="C23" s="25"/>
      <c r="D23" s="25"/>
      <c r="E23" s="5"/>
      <c r="F23" s="27" t="s">
        <v>4</v>
      </c>
      <c r="G23" s="27"/>
      <c r="H23" s="27"/>
      <c r="I23" s="27"/>
      <c r="J23" s="27"/>
      <c r="K23" s="27"/>
      <c r="L23" s="27"/>
      <c r="M23" s="27"/>
      <c r="N23" s="5"/>
      <c r="O23" s="20" t="s">
        <v>79</v>
      </c>
      <c r="P23" s="20"/>
      <c r="Q23" s="5"/>
    </row>
    <row r="24" spans="1:17" ht="5.25" customHeight="1" x14ac:dyDescent="0.2"/>
    <row r="25" spans="1:17" ht="27" customHeight="1" x14ac:dyDescent="0.2">
      <c r="A25" s="15" t="s">
        <v>5</v>
      </c>
      <c r="B25" s="26">
        <v>1517310</v>
      </c>
      <c r="C25" s="26"/>
      <c r="D25" s="17">
        <v>7310</v>
      </c>
      <c r="E25" s="17"/>
      <c r="F25" s="7"/>
      <c r="G25" s="26" t="s">
        <v>36</v>
      </c>
      <c r="H25" s="26"/>
      <c r="I25" s="8"/>
      <c r="J25" s="21" t="s">
        <v>73</v>
      </c>
      <c r="K25" s="21"/>
      <c r="L25" s="21"/>
      <c r="M25" s="21"/>
      <c r="N25" s="6"/>
      <c r="O25" s="19" t="s">
        <v>83</v>
      </c>
      <c r="P25" s="19"/>
      <c r="Q25" s="6"/>
    </row>
    <row r="26" spans="1:17" ht="45.75" customHeight="1" x14ac:dyDescent="0.2">
      <c r="B26" s="33" t="s">
        <v>77</v>
      </c>
      <c r="C26" s="33"/>
      <c r="D26" s="18" t="s">
        <v>84</v>
      </c>
      <c r="E26" s="18"/>
      <c r="F26" s="5"/>
      <c r="G26" s="25" t="s">
        <v>80</v>
      </c>
      <c r="H26" s="25"/>
      <c r="J26" s="25" t="s">
        <v>81</v>
      </c>
      <c r="K26" s="25"/>
      <c r="L26" s="25"/>
      <c r="M26" s="25"/>
      <c r="N26" s="5"/>
      <c r="O26" s="18" t="s">
        <v>82</v>
      </c>
      <c r="P26" s="18"/>
      <c r="Q26" s="5"/>
    </row>
    <row r="27" spans="1:17" ht="7.5" customHeight="1" x14ac:dyDescent="0.2"/>
    <row r="28" spans="1:17" ht="30.75" customHeight="1" x14ac:dyDescent="0.2">
      <c r="A28" s="15" t="s">
        <v>6</v>
      </c>
      <c r="B28" s="55" t="s">
        <v>106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</row>
    <row r="30" spans="1:17" ht="19.5" customHeight="1" x14ac:dyDescent="0.2">
      <c r="A30" s="56" t="s">
        <v>7</v>
      </c>
      <c r="B30" s="57" t="s">
        <v>8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 ht="3.75" customHeight="1" x14ac:dyDescent="0.2"/>
    <row r="32" spans="1:17" ht="96.75" customHeight="1" x14ac:dyDescent="0.2">
      <c r="B32" s="58" t="s">
        <v>107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1:17" ht="25.5" customHeight="1" x14ac:dyDescent="0.2">
      <c r="A33" s="15" t="s">
        <v>9</v>
      </c>
      <c r="B33" s="32" t="s">
        <v>67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</row>
    <row r="34" spans="1:17" ht="4.5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 ht="15.75" customHeight="1" x14ac:dyDescent="0.2">
      <c r="A35" s="34" t="s">
        <v>68</v>
      </c>
      <c r="B35" s="34"/>
      <c r="C35" s="34" t="s">
        <v>69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</row>
    <row r="36" spans="1:17" ht="15.75" customHeight="1" x14ac:dyDescent="0.2">
      <c r="A36" s="34">
        <v>1</v>
      </c>
      <c r="B36" s="34"/>
      <c r="C36" s="34" t="s">
        <v>96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</row>
    <row r="37" spans="1:17" ht="9" customHeight="1" x14ac:dyDescent="0.2"/>
    <row r="38" spans="1:17" ht="21.75" customHeight="1" x14ac:dyDescent="0.2">
      <c r="A38" s="15" t="s">
        <v>11</v>
      </c>
      <c r="B38" s="32" t="s">
        <v>10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</row>
    <row r="39" spans="1:17" ht="18.75" customHeight="1" x14ac:dyDescent="0.2">
      <c r="A39" s="59"/>
      <c r="B39" s="60" t="s">
        <v>74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</row>
    <row r="40" spans="1:17" ht="9.75" customHeight="1" x14ac:dyDescent="0.2"/>
    <row r="41" spans="1:17" ht="22.5" customHeight="1" thickBot="1" x14ac:dyDescent="0.25">
      <c r="A41" s="15" t="s">
        <v>70</v>
      </c>
      <c r="B41" s="15" t="s">
        <v>48</v>
      </c>
      <c r="I41" s="4" t="s">
        <v>50</v>
      </c>
    </row>
    <row r="42" spans="1:17" ht="11.1" customHeight="1" thickBot="1" x14ac:dyDescent="0.25">
      <c r="A42" s="61" t="s">
        <v>12</v>
      </c>
      <c r="B42" s="62"/>
      <c r="C42" s="63" t="s">
        <v>49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5"/>
    </row>
    <row r="43" spans="1:17" ht="9.75" customHeight="1" x14ac:dyDescent="0.2">
      <c r="A43" s="66">
        <v>1</v>
      </c>
      <c r="B43" s="66"/>
      <c r="C43" s="66" t="s">
        <v>38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</row>
    <row r="44" spans="1:17" ht="10.5" hidden="1" customHeight="1" x14ac:dyDescent="0.2">
      <c r="A44" s="66">
        <v>2</v>
      </c>
      <c r="B44" s="66"/>
      <c r="C44" s="66" t="s">
        <v>15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</row>
    <row r="46" spans="1:17" ht="24.75" customHeight="1" thickBot="1" x14ac:dyDescent="0.25">
      <c r="A46" s="15" t="s">
        <v>71</v>
      </c>
      <c r="Q46" s="15" t="s">
        <v>51</v>
      </c>
    </row>
    <row r="47" spans="1:17" ht="11.1" customHeight="1" x14ac:dyDescent="0.2">
      <c r="A47" s="67" t="s">
        <v>12</v>
      </c>
      <c r="B47" s="67"/>
      <c r="C47" s="68" t="s">
        <v>47</v>
      </c>
      <c r="D47" s="69"/>
      <c r="E47" s="69"/>
      <c r="F47" s="69"/>
      <c r="G47" s="69"/>
      <c r="H47" s="69"/>
      <c r="I47" s="70"/>
      <c r="J47" s="71" t="s">
        <v>13</v>
      </c>
      <c r="K47" s="72"/>
      <c r="L47" s="71" t="s">
        <v>14</v>
      </c>
      <c r="M47" s="72"/>
      <c r="N47" s="68" t="s">
        <v>16</v>
      </c>
      <c r="O47" s="69"/>
      <c r="P47" s="69"/>
      <c r="Q47" s="73"/>
    </row>
    <row r="48" spans="1:17" ht="11.1" customHeight="1" thickBot="1" x14ac:dyDescent="0.25">
      <c r="A48" s="74"/>
      <c r="B48" s="75"/>
      <c r="C48" s="76"/>
      <c r="D48" s="77"/>
      <c r="E48" s="77"/>
      <c r="F48" s="77"/>
      <c r="G48" s="77"/>
      <c r="H48" s="77"/>
      <c r="I48" s="78"/>
      <c r="J48" s="79"/>
      <c r="K48" s="75"/>
      <c r="L48" s="79"/>
      <c r="M48" s="75"/>
      <c r="N48" s="76"/>
      <c r="O48" s="77"/>
      <c r="P48" s="77"/>
      <c r="Q48" s="80"/>
    </row>
    <row r="49" spans="1:17" ht="11.1" customHeight="1" thickBot="1" x14ac:dyDescent="0.25">
      <c r="A49" s="81">
        <v>1</v>
      </c>
      <c r="B49" s="82"/>
      <c r="C49" s="83">
        <v>2</v>
      </c>
      <c r="D49" s="84"/>
      <c r="E49" s="84"/>
      <c r="F49" s="84"/>
      <c r="G49" s="84"/>
      <c r="H49" s="84"/>
      <c r="I49" s="85"/>
      <c r="J49" s="86">
        <v>3</v>
      </c>
      <c r="K49" s="87"/>
      <c r="L49" s="88">
        <v>4</v>
      </c>
      <c r="M49" s="86"/>
      <c r="N49" s="83">
        <v>5</v>
      </c>
      <c r="O49" s="84"/>
      <c r="P49" s="84"/>
      <c r="Q49" s="85"/>
    </row>
    <row r="50" spans="1:17" ht="11.1" customHeight="1" x14ac:dyDescent="0.2">
      <c r="A50" s="89">
        <v>1</v>
      </c>
      <c r="B50" s="90"/>
      <c r="C50" s="91" t="s">
        <v>93</v>
      </c>
      <c r="D50" s="91"/>
      <c r="E50" s="91"/>
      <c r="F50" s="91"/>
      <c r="G50" s="91"/>
      <c r="H50" s="91"/>
      <c r="I50" s="91"/>
      <c r="J50" s="92"/>
      <c r="K50" s="93"/>
      <c r="L50" s="94">
        <f>[1]показники!$F$8</f>
        <v>2500000</v>
      </c>
      <c r="M50" s="95"/>
      <c r="N50" s="96">
        <f>L50</f>
        <v>2500000</v>
      </c>
      <c r="O50" s="97"/>
      <c r="P50" s="97"/>
      <c r="Q50" s="98"/>
    </row>
    <row r="51" spans="1:17" ht="11.1" customHeight="1" x14ac:dyDescent="0.2">
      <c r="A51" s="89"/>
      <c r="B51" s="90"/>
      <c r="C51" s="91"/>
      <c r="D51" s="91"/>
      <c r="E51" s="91"/>
      <c r="F51" s="91"/>
      <c r="G51" s="91"/>
      <c r="H51" s="91"/>
      <c r="I51" s="91"/>
      <c r="J51" s="99"/>
      <c r="K51" s="100"/>
      <c r="L51" s="35"/>
      <c r="M51" s="36"/>
      <c r="N51" s="44"/>
      <c r="O51" s="46"/>
      <c r="P51" s="46"/>
      <c r="Q51" s="45"/>
    </row>
    <row r="52" spans="1:17" ht="11.1" customHeight="1" x14ac:dyDescent="0.2">
      <c r="A52" s="90"/>
      <c r="B52" s="101"/>
      <c r="C52" s="102"/>
      <c r="D52" s="102"/>
      <c r="E52" s="102"/>
      <c r="F52" s="102"/>
      <c r="G52" s="102"/>
      <c r="H52" s="102"/>
      <c r="I52" s="102"/>
      <c r="J52" s="50"/>
      <c r="K52" s="103"/>
      <c r="L52" s="35"/>
      <c r="M52" s="36"/>
      <c r="N52" s="44"/>
      <c r="O52" s="46"/>
      <c r="P52" s="46"/>
      <c r="Q52" s="45"/>
    </row>
    <row r="53" spans="1:17" ht="11.1" customHeight="1" x14ac:dyDescent="0.2">
      <c r="A53" s="104"/>
      <c r="B53" s="104"/>
      <c r="C53" s="105" t="s">
        <v>16</v>
      </c>
      <c r="D53" s="106"/>
      <c r="E53" s="106"/>
      <c r="F53" s="106"/>
      <c r="G53" s="106"/>
      <c r="H53" s="106"/>
      <c r="I53" s="107"/>
      <c r="J53" s="108"/>
      <c r="K53" s="109"/>
      <c r="L53" s="110">
        <f>L50+L51</f>
        <v>2500000</v>
      </c>
      <c r="M53" s="111"/>
      <c r="N53" s="112">
        <f>N50+N51</f>
        <v>2500000</v>
      </c>
      <c r="O53" s="113"/>
      <c r="P53" s="113"/>
      <c r="Q53" s="114"/>
    </row>
    <row r="55" spans="1:17" ht="22.5" customHeight="1" thickBot="1" x14ac:dyDescent="0.25">
      <c r="A55" s="15" t="s">
        <v>72</v>
      </c>
      <c r="Q55" s="15" t="s">
        <v>51</v>
      </c>
    </row>
    <row r="56" spans="1:17" ht="21.95" customHeight="1" thickBot="1" x14ac:dyDescent="0.25">
      <c r="A56" s="115" t="s">
        <v>52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7"/>
      <c r="L56" s="118" t="s">
        <v>13</v>
      </c>
      <c r="M56" s="117"/>
      <c r="N56" s="118" t="s">
        <v>14</v>
      </c>
      <c r="O56" s="117"/>
      <c r="P56" s="119" t="s">
        <v>16</v>
      </c>
      <c r="Q56" s="120"/>
    </row>
    <row r="57" spans="1:17" ht="11.1" customHeight="1" thickBot="1" x14ac:dyDescent="0.25">
      <c r="A57" s="121">
        <v>1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3"/>
      <c r="L57" s="88">
        <v>3</v>
      </c>
      <c r="M57" s="87"/>
      <c r="N57" s="88">
        <v>4</v>
      </c>
      <c r="O57" s="87"/>
      <c r="P57" s="88">
        <v>5</v>
      </c>
      <c r="Q57" s="124"/>
    </row>
    <row r="58" spans="1:17" ht="13.5" customHeight="1" x14ac:dyDescent="0.2">
      <c r="A58" s="125" t="s">
        <v>108</v>
      </c>
      <c r="B58" s="126"/>
      <c r="C58" s="126"/>
      <c r="D58" s="126"/>
      <c r="E58" s="126"/>
      <c r="F58" s="126"/>
      <c r="G58" s="126"/>
      <c r="H58" s="126"/>
      <c r="I58" s="126"/>
      <c r="J58" s="126"/>
      <c r="K58" s="127"/>
      <c r="L58" s="128"/>
      <c r="M58" s="129"/>
      <c r="N58" s="130">
        <f>L53</f>
        <v>2500000</v>
      </c>
      <c r="O58" s="131"/>
      <c r="P58" s="130">
        <f>N58</f>
        <v>2500000</v>
      </c>
      <c r="Q58" s="132"/>
    </row>
    <row r="59" spans="1:17" ht="11.1" customHeight="1" thickBot="1" x14ac:dyDescent="0.25">
      <c r="A59" s="133" t="s">
        <v>16</v>
      </c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5"/>
      <c r="M59" s="136"/>
      <c r="N59" s="137">
        <f>N58</f>
        <v>2500000</v>
      </c>
      <c r="O59" s="138"/>
      <c r="P59" s="137">
        <f>P58</f>
        <v>2500000</v>
      </c>
      <c r="Q59" s="139"/>
    </row>
    <row r="60" spans="1:17" ht="11.45" hidden="1" customHeight="1" x14ac:dyDescent="0.2"/>
    <row r="61" spans="1:17" ht="28.5" customHeight="1" thickBot="1" x14ac:dyDescent="0.25">
      <c r="A61" s="15" t="s">
        <v>85</v>
      </c>
      <c r="M61" s="140"/>
      <c r="N61" s="140"/>
      <c r="O61" s="140"/>
    </row>
    <row r="62" spans="1:17" ht="12" customHeight="1" x14ac:dyDescent="0.2">
      <c r="A62" s="141" t="s">
        <v>12</v>
      </c>
      <c r="B62" s="141"/>
      <c r="C62" s="68" t="s">
        <v>53</v>
      </c>
      <c r="D62" s="69"/>
      <c r="E62" s="69"/>
      <c r="F62" s="69"/>
      <c r="G62" s="69"/>
      <c r="H62" s="69"/>
      <c r="I62" s="69"/>
      <c r="J62" s="142" t="s">
        <v>28</v>
      </c>
      <c r="K62" s="143" t="s">
        <v>17</v>
      </c>
      <c r="L62" s="144"/>
      <c r="M62" s="145" t="s">
        <v>54</v>
      </c>
      <c r="N62" s="145"/>
      <c r="O62" s="145" t="s">
        <v>55</v>
      </c>
      <c r="P62" s="146" t="s">
        <v>16</v>
      </c>
      <c r="Q62" s="147"/>
    </row>
    <row r="63" spans="1:17" ht="10.5" customHeight="1" thickBot="1" x14ac:dyDescent="0.25">
      <c r="A63" s="148"/>
      <c r="B63" s="149"/>
      <c r="C63" s="150"/>
      <c r="D63" s="151"/>
      <c r="E63" s="151"/>
      <c r="F63" s="151"/>
      <c r="G63" s="151"/>
      <c r="H63" s="151"/>
      <c r="I63" s="151"/>
      <c r="J63" s="152"/>
      <c r="K63" s="153"/>
      <c r="L63" s="154"/>
      <c r="M63" s="155"/>
      <c r="N63" s="155"/>
      <c r="O63" s="155"/>
      <c r="P63" s="156"/>
      <c r="Q63" s="157"/>
    </row>
    <row r="64" spans="1:17" ht="10.5" customHeight="1" thickBot="1" x14ac:dyDescent="0.25">
      <c r="A64" s="158">
        <v>1</v>
      </c>
      <c r="B64" s="158"/>
      <c r="C64" s="159">
        <v>2</v>
      </c>
      <c r="D64" s="160"/>
      <c r="E64" s="160"/>
      <c r="F64" s="160"/>
      <c r="G64" s="160"/>
      <c r="H64" s="160"/>
      <c r="I64" s="161"/>
      <c r="J64" s="162">
        <v>3</v>
      </c>
      <c r="K64" s="159">
        <v>4</v>
      </c>
      <c r="L64" s="160"/>
      <c r="M64" s="163">
        <v>5</v>
      </c>
      <c r="N64" s="163"/>
      <c r="O64" s="164">
        <v>6</v>
      </c>
      <c r="P64" s="160">
        <v>7</v>
      </c>
      <c r="Q64" s="165"/>
    </row>
    <row r="65" spans="1:17" ht="13.5" customHeight="1" x14ac:dyDescent="0.2">
      <c r="A65" s="166">
        <v>1</v>
      </c>
      <c r="B65" s="166"/>
      <c r="C65" s="23" t="s">
        <v>38</v>
      </c>
      <c r="D65" s="37"/>
      <c r="E65" s="37"/>
      <c r="F65" s="37"/>
      <c r="G65" s="37"/>
      <c r="H65" s="37"/>
      <c r="I65" s="24"/>
      <c r="J65" s="1"/>
      <c r="K65" s="23"/>
      <c r="L65" s="24"/>
      <c r="M65" s="38"/>
      <c r="N65" s="39"/>
      <c r="O65" s="2"/>
      <c r="P65" s="23"/>
      <c r="Q65" s="24"/>
    </row>
    <row r="66" spans="1:17" ht="12.75" customHeight="1" x14ac:dyDescent="0.2">
      <c r="A66" s="10"/>
      <c r="B66" s="10">
        <v>1</v>
      </c>
      <c r="C66" s="167" t="s">
        <v>56</v>
      </c>
      <c r="D66" s="168"/>
      <c r="E66" s="168"/>
      <c r="F66" s="168"/>
      <c r="G66" s="168"/>
      <c r="H66" s="168"/>
      <c r="I66" s="169"/>
      <c r="J66" s="10"/>
      <c r="K66" s="170"/>
      <c r="L66" s="171"/>
      <c r="M66" s="172"/>
      <c r="N66" s="173"/>
      <c r="O66" s="174"/>
      <c r="P66" s="170" t="s">
        <v>50</v>
      </c>
      <c r="Q66" s="171"/>
    </row>
    <row r="67" spans="1:17" ht="0.75" customHeight="1" x14ac:dyDescent="0.2">
      <c r="A67" s="9">
        <v>1</v>
      </c>
      <c r="B67" s="175"/>
      <c r="C67" s="176" t="s">
        <v>39</v>
      </c>
      <c r="D67" s="126"/>
      <c r="E67" s="126"/>
      <c r="F67" s="126"/>
      <c r="G67" s="126"/>
      <c r="H67" s="126"/>
      <c r="I67" s="127"/>
      <c r="J67" s="177" t="s">
        <v>62</v>
      </c>
      <c r="K67" s="176" t="s">
        <v>66</v>
      </c>
      <c r="L67" s="178"/>
      <c r="M67" s="103"/>
      <c r="N67" s="103"/>
      <c r="O67" s="3">
        <f>[2]показники!$F$7</f>
        <v>1200</v>
      </c>
      <c r="P67" s="46">
        <f>O67</f>
        <v>1200</v>
      </c>
      <c r="Q67" s="45"/>
    </row>
    <row r="68" spans="1:17" ht="48" customHeight="1" x14ac:dyDescent="0.2">
      <c r="A68" s="9">
        <v>1</v>
      </c>
      <c r="B68" s="175"/>
      <c r="C68" s="176" t="s">
        <v>110</v>
      </c>
      <c r="D68" s="126"/>
      <c r="E68" s="126"/>
      <c r="F68" s="126"/>
      <c r="G68" s="126"/>
      <c r="H68" s="126"/>
      <c r="I68" s="127"/>
      <c r="J68" s="177" t="s">
        <v>62</v>
      </c>
      <c r="K68" s="176" t="s">
        <v>109</v>
      </c>
      <c r="L68" s="178"/>
      <c r="M68" s="103"/>
      <c r="N68" s="103"/>
      <c r="O68" s="3">
        <f>[1]показники!$F$8</f>
        <v>2500000</v>
      </c>
      <c r="P68" s="46">
        <f>O68</f>
        <v>2500000</v>
      </c>
      <c r="Q68" s="45"/>
    </row>
    <row r="69" spans="1:17" ht="24.75" hidden="1" customHeight="1" x14ac:dyDescent="0.2">
      <c r="A69" s="9">
        <v>2</v>
      </c>
      <c r="B69" s="175"/>
      <c r="C69" s="176" t="s">
        <v>40</v>
      </c>
      <c r="D69" s="126"/>
      <c r="E69" s="126"/>
      <c r="F69" s="126"/>
      <c r="G69" s="126"/>
      <c r="H69" s="126"/>
      <c r="I69" s="127"/>
      <c r="J69" s="177" t="s">
        <v>31</v>
      </c>
      <c r="K69" s="176" t="s">
        <v>30</v>
      </c>
      <c r="L69" s="126"/>
      <c r="M69" s="103"/>
      <c r="N69" s="103"/>
      <c r="O69" s="179">
        <f>[2]показники!$F$9</f>
        <v>0.55000000000000004</v>
      </c>
      <c r="P69" s="180">
        <f>[3]показники!$F$9</f>
        <v>0.55000000000000004</v>
      </c>
      <c r="Q69" s="181"/>
    </row>
    <row r="70" spans="1:17" ht="20.25" hidden="1" customHeight="1" x14ac:dyDescent="0.2">
      <c r="A70" s="9">
        <v>3</v>
      </c>
      <c r="B70" s="175"/>
      <c r="C70" s="176" t="s">
        <v>64</v>
      </c>
      <c r="D70" s="126"/>
      <c r="E70" s="126"/>
      <c r="F70" s="126"/>
      <c r="G70" s="126"/>
      <c r="H70" s="126"/>
      <c r="I70" s="127"/>
      <c r="J70" s="177" t="s">
        <v>62</v>
      </c>
      <c r="K70" s="176" t="s">
        <v>37</v>
      </c>
      <c r="L70" s="126"/>
      <c r="M70" s="103"/>
      <c r="N70" s="103"/>
      <c r="O70" s="3">
        <f>[2]показники!$F$12</f>
        <v>750000000</v>
      </c>
      <c r="P70" s="46">
        <f>O70</f>
        <v>750000000</v>
      </c>
      <c r="Q70" s="45"/>
    </row>
    <row r="71" spans="1:17" ht="13.5" customHeight="1" x14ac:dyDescent="0.2">
      <c r="A71" s="10"/>
      <c r="B71" s="10">
        <v>2</v>
      </c>
      <c r="C71" s="167" t="s">
        <v>57</v>
      </c>
      <c r="D71" s="168"/>
      <c r="E71" s="168"/>
      <c r="F71" s="168"/>
      <c r="G71" s="168"/>
      <c r="H71" s="168"/>
      <c r="I71" s="169"/>
      <c r="J71" s="182"/>
      <c r="K71" s="167"/>
      <c r="L71" s="169"/>
      <c r="M71" s="183"/>
      <c r="N71" s="184"/>
      <c r="O71" s="185"/>
      <c r="P71" s="170"/>
      <c r="Q71" s="171"/>
    </row>
    <row r="72" spans="1:17" ht="36.75" hidden="1" customHeight="1" x14ac:dyDescent="0.2">
      <c r="A72" s="9">
        <v>1</v>
      </c>
      <c r="B72" s="175"/>
      <c r="C72" s="176" t="s">
        <v>41</v>
      </c>
      <c r="D72" s="126"/>
      <c r="E72" s="126"/>
      <c r="F72" s="126"/>
      <c r="G72" s="126"/>
      <c r="H72" s="126"/>
      <c r="I72" s="127"/>
      <c r="J72" s="177" t="s">
        <v>18</v>
      </c>
      <c r="K72" s="176" t="s">
        <v>66</v>
      </c>
      <c r="L72" s="178"/>
      <c r="M72" s="103"/>
      <c r="N72" s="103"/>
      <c r="O72" s="186">
        <f>[2]показники!$F$14</f>
        <v>1</v>
      </c>
      <c r="P72" s="187">
        <f>O72</f>
        <v>1</v>
      </c>
      <c r="Q72" s="188"/>
    </row>
    <row r="73" spans="1:17" ht="45" customHeight="1" x14ac:dyDescent="0.2">
      <c r="A73" s="9">
        <v>1</v>
      </c>
      <c r="B73" s="175"/>
      <c r="C73" s="176" t="s">
        <v>111</v>
      </c>
      <c r="D73" s="126"/>
      <c r="E73" s="126"/>
      <c r="F73" s="126"/>
      <c r="G73" s="126"/>
      <c r="H73" s="126"/>
      <c r="I73" s="127"/>
      <c r="J73" s="177" t="s">
        <v>18</v>
      </c>
      <c r="K73" s="176" t="s">
        <v>109</v>
      </c>
      <c r="L73" s="178"/>
      <c r="M73" s="103"/>
      <c r="N73" s="103"/>
      <c r="O73" s="186">
        <f>[1]показники!$F$16</f>
        <v>1</v>
      </c>
      <c r="P73" s="187">
        <f>O73</f>
        <v>1</v>
      </c>
      <c r="Q73" s="188"/>
    </row>
    <row r="74" spans="1:17" ht="16.5" customHeight="1" x14ac:dyDescent="0.2">
      <c r="A74" s="10"/>
      <c r="B74" s="10">
        <v>3</v>
      </c>
      <c r="C74" s="167" t="s">
        <v>58</v>
      </c>
      <c r="D74" s="168"/>
      <c r="E74" s="168"/>
      <c r="F74" s="168"/>
      <c r="G74" s="168"/>
      <c r="H74" s="168"/>
      <c r="I74" s="169"/>
      <c r="J74" s="182"/>
      <c r="K74" s="170"/>
      <c r="L74" s="171"/>
      <c r="M74" s="183"/>
      <c r="N74" s="184"/>
      <c r="O74" s="185"/>
      <c r="P74" s="170"/>
      <c r="Q74" s="171"/>
    </row>
    <row r="75" spans="1:17" ht="0.75" customHeight="1" x14ac:dyDescent="0.2">
      <c r="A75" s="9">
        <v>1</v>
      </c>
      <c r="B75" s="175"/>
      <c r="C75" s="176" t="s">
        <v>42</v>
      </c>
      <c r="D75" s="126"/>
      <c r="E75" s="126"/>
      <c r="F75" s="126"/>
      <c r="G75" s="126"/>
      <c r="H75" s="126"/>
      <c r="I75" s="127"/>
      <c r="J75" s="177" t="s">
        <v>63</v>
      </c>
      <c r="K75" s="176" t="s">
        <v>19</v>
      </c>
      <c r="L75" s="126"/>
      <c r="M75" s="103"/>
      <c r="N75" s="103"/>
      <c r="O75" s="14">
        <f>O68/O73</f>
        <v>2500000</v>
      </c>
      <c r="P75" s="44">
        <f>O75</f>
        <v>2500000</v>
      </c>
      <c r="Q75" s="45"/>
    </row>
    <row r="76" spans="1:17" ht="24.75" hidden="1" customHeight="1" x14ac:dyDescent="0.2">
      <c r="A76" s="9">
        <v>2</v>
      </c>
      <c r="B76" s="175"/>
      <c r="C76" s="176" t="s">
        <v>43</v>
      </c>
      <c r="D76" s="126"/>
      <c r="E76" s="126"/>
      <c r="F76" s="126"/>
      <c r="G76" s="126"/>
      <c r="H76" s="126"/>
      <c r="I76" s="127"/>
      <c r="J76" s="177" t="s">
        <v>62</v>
      </c>
      <c r="K76" s="176" t="s">
        <v>19</v>
      </c>
      <c r="L76" s="126"/>
      <c r="M76" s="49"/>
      <c r="N76" s="50"/>
      <c r="O76" s="14">
        <f>[4]показники!$F$18</f>
        <v>1363636363.6363635</v>
      </c>
      <c r="P76" s="44">
        <f>O76</f>
        <v>1363636363.6363635</v>
      </c>
      <c r="Q76" s="45"/>
    </row>
    <row r="77" spans="1:17" ht="20.25" customHeight="1" x14ac:dyDescent="0.2">
      <c r="A77" s="9">
        <v>1</v>
      </c>
      <c r="B77" s="175"/>
      <c r="C77" s="176" t="s">
        <v>112</v>
      </c>
      <c r="D77" s="126"/>
      <c r="E77" s="126"/>
      <c r="F77" s="126"/>
      <c r="G77" s="126"/>
      <c r="H77" s="126"/>
      <c r="I77" s="127"/>
      <c r="J77" s="177" t="s">
        <v>62</v>
      </c>
      <c r="K77" s="176" t="s">
        <v>19</v>
      </c>
      <c r="L77" s="126"/>
      <c r="M77" s="49"/>
      <c r="N77" s="50"/>
      <c r="O77" s="14">
        <f>O68/O73</f>
        <v>2500000</v>
      </c>
      <c r="P77" s="44">
        <f>O77</f>
        <v>2500000</v>
      </c>
      <c r="Q77" s="45"/>
    </row>
    <row r="78" spans="1:17" ht="13.5" customHeight="1" x14ac:dyDescent="0.2">
      <c r="A78" s="10"/>
      <c r="B78" s="10">
        <v>4</v>
      </c>
      <c r="C78" s="167" t="s">
        <v>59</v>
      </c>
      <c r="D78" s="168"/>
      <c r="E78" s="168"/>
      <c r="F78" s="168"/>
      <c r="G78" s="168"/>
      <c r="H78" s="168"/>
      <c r="I78" s="169"/>
      <c r="J78" s="182"/>
      <c r="K78" s="167"/>
      <c r="L78" s="169"/>
      <c r="M78" s="183"/>
      <c r="N78" s="184"/>
      <c r="O78" s="185"/>
      <c r="P78" s="170"/>
      <c r="Q78" s="171"/>
    </row>
    <row r="79" spans="1:17" ht="0.6" customHeight="1" x14ac:dyDescent="0.2">
      <c r="A79" s="9">
        <v>1</v>
      </c>
      <c r="B79" s="175"/>
      <c r="C79" s="176" t="s">
        <v>44</v>
      </c>
      <c r="D79" s="126"/>
      <c r="E79" s="126"/>
      <c r="F79" s="126"/>
      <c r="G79" s="126"/>
      <c r="H79" s="126"/>
      <c r="I79" s="127"/>
      <c r="J79" s="177" t="s">
        <v>20</v>
      </c>
      <c r="K79" s="176" t="s">
        <v>19</v>
      </c>
      <c r="L79" s="126"/>
      <c r="M79" s="103"/>
      <c r="N79" s="103"/>
      <c r="O79" s="189">
        <f>[2]показники!$F$20</f>
        <v>50</v>
      </c>
      <c r="P79" s="190">
        <f>O79</f>
        <v>50</v>
      </c>
      <c r="Q79" s="191"/>
    </row>
    <row r="80" spans="1:17" ht="18.75" hidden="1" customHeight="1" x14ac:dyDescent="0.2">
      <c r="A80" s="9">
        <v>2</v>
      </c>
      <c r="B80" s="175"/>
      <c r="C80" s="176" t="s">
        <v>45</v>
      </c>
      <c r="D80" s="126"/>
      <c r="E80" s="126"/>
      <c r="F80" s="126"/>
      <c r="G80" s="126"/>
      <c r="H80" s="126"/>
      <c r="I80" s="127"/>
      <c r="J80" s="177" t="s">
        <v>20</v>
      </c>
      <c r="K80" s="176" t="s">
        <v>19</v>
      </c>
      <c r="L80" s="126"/>
      <c r="M80" s="103"/>
      <c r="N80" s="103"/>
      <c r="O80" s="189">
        <f>[2]показники!$F$21</f>
        <v>5.8433005025871461E-2</v>
      </c>
      <c r="P80" s="190">
        <f>O80</f>
        <v>5.8433005025871461E-2</v>
      </c>
      <c r="Q80" s="191"/>
    </row>
    <row r="81" spans="1:20" ht="16.149999999999999" hidden="1" customHeight="1" x14ac:dyDescent="0.2">
      <c r="A81" s="9">
        <v>3</v>
      </c>
      <c r="B81" s="175"/>
      <c r="C81" s="176" t="s">
        <v>104</v>
      </c>
      <c r="D81" s="126"/>
      <c r="E81" s="126"/>
      <c r="F81" s="126"/>
      <c r="G81" s="126"/>
      <c r="H81" s="126"/>
      <c r="I81" s="127"/>
      <c r="J81" s="177" t="s">
        <v>20</v>
      </c>
      <c r="K81" s="176" t="s">
        <v>19</v>
      </c>
      <c r="L81" s="126"/>
      <c r="M81" s="103"/>
      <c r="N81" s="103"/>
      <c r="O81" s="189">
        <f>[2]показники!$F$22</f>
        <v>0.16458318666666666</v>
      </c>
      <c r="P81" s="190">
        <f>O81</f>
        <v>0.16458318666666666</v>
      </c>
      <c r="Q81" s="191"/>
    </row>
    <row r="82" spans="1:20" ht="18" hidden="1" customHeight="1" x14ac:dyDescent="0.2">
      <c r="A82" s="13">
        <v>1</v>
      </c>
      <c r="B82" s="11"/>
      <c r="C82" s="192" t="s">
        <v>46</v>
      </c>
      <c r="D82" s="193"/>
      <c r="E82" s="193"/>
      <c r="F82" s="193"/>
      <c r="G82" s="193"/>
      <c r="H82" s="193"/>
      <c r="I82" s="194"/>
      <c r="J82" s="12" t="s">
        <v>20</v>
      </c>
      <c r="K82" s="192" t="s">
        <v>19</v>
      </c>
      <c r="L82" s="193"/>
      <c r="M82" s="195"/>
      <c r="N82" s="195"/>
      <c r="O82" s="16">
        <f>[2]показники!$F$23</f>
        <v>0.16474318666666665</v>
      </c>
      <c r="P82" s="196">
        <f>O82</f>
        <v>0.16474318666666665</v>
      </c>
      <c r="Q82" s="197"/>
    </row>
    <row r="83" spans="1:20" ht="23.25" customHeight="1" x14ac:dyDescent="0.2">
      <c r="A83" s="13">
        <v>1</v>
      </c>
      <c r="B83" s="11"/>
      <c r="C83" s="40" t="s">
        <v>113</v>
      </c>
      <c r="D83" s="41"/>
      <c r="E83" s="41"/>
      <c r="F83" s="41"/>
      <c r="G83" s="41"/>
      <c r="H83" s="41"/>
      <c r="I83" s="42"/>
      <c r="J83" s="12" t="s">
        <v>20</v>
      </c>
      <c r="K83" s="40" t="s">
        <v>19</v>
      </c>
      <c r="L83" s="43"/>
      <c r="M83" s="49"/>
      <c r="N83" s="50"/>
      <c r="O83" s="16">
        <f>[1]показники!$F$27</f>
        <v>51.366944174971117</v>
      </c>
      <c r="P83" s="47">
        <f>O83</f>
        <v>51.366944174971117</v>
      </c>
      <c r="Q83" s="48"/>
    </row>
    <row r="84" spans="1:20" ht="0.75" customHeight="1" x14ac:dyDescent="0.2">
      <c r="A84" s="205">
        <v>1</v>
      </c>
      <c r="B84" s="205"/>
      <c r="C84" s="206" t="s">
        <v>15</v>
      </c>
      <c r="D84" s="206"/>
      <c r="E84" s="206"/>
      <c r="F84" s="206"/>
      <c r="G84" s="206"/>
      <c r="H84" s="206"/>
      <c r="I84" s="206"/>
      <c r="J84" s="207"/>
      <c r="K84" s="206"/>
      <c r="L84" s="206"/>
      <c r="M84" s="206"/>
      <c r="N84" s="206"/>
      <c r="O84" s="207"/>
      <c r="P84" s="206"/>
      <c r="Q84" s="206"/>
    </row>
    <row r="85" spans="1:20" ht="15" hidden="1" customHeight="1" x14ac:dyDescent="0.2">
      <c r="A85" s="208"/>
      <c r="B85" s="208">
        <v>1</v>
      </c>
      <c r="C85" s="209" t="s">
        <v>56</v>
      </c>
      <c r="D85" s="210"/>
      <c r="E85" s="210"/>
      <c r="F85" s="210"/>
      <c r="G85" s="210"/>
      <c r="H85" s="210"/>
      <c r="I85" s="211"/>
      <c r="J85" s="208"/>
      <c r="K85" s="212"/>
      <c r="L85" s="213"/>
      <c r="M85" s="214"/>
      <c r="N85" s="215"/>
      <c r="O85" s="216"/>
      <c r="P85" s="212" t="s">
        <v>50</v>
      </c>
      <c r="Q85" s="213"/>
    </row>
    <row r="86" spans="1:20" ht="51.75" hidden="1" customHeight="1" x14ac:dyDescent="0.2">
      <c r="A86" s="9">
        <v>1</v>
      </c>
      <c r="B86" s="175"/>
      <c r="C86" s="176" t="s">
        <v>21</v>
      </c>
      <c r="D86" s="126"/>
      <c r="E86" s="126"/>
      <c r="F86" s="126"/>
      <c r="G86" s="126"/>
      <c r="H86" s="126"/>
      <c r="I86" s="127"/>
      <c r="J86" s="177" t="s">
        <v>62</v>
      </c>
      <c r="K86" s="176" t="s">
        <v>100</v>
      </c>
      <c r="L86" s="178"/>
      <c r="M86" s="103"/>
      <c r="N86" s="103"/>
      <c r="O86" s="3">
        <f>[5]показники!$F$30</f>
        <v>12347</v>
      </c>
      <c r="P86" s="46">
        <f>O86</f>
        <v>12347</v>
      </c>
      <c r="Q86" s="45"/>
    </row>
    <row r="87" spans="1:20" ht="48.75" hidden="1" customHeight="1" x14ac:dyDescent="0.2">
      <c r="A87" s="9">
        <v>2</v>
      </c>
      <c r="B87" s="175"/>
      <c r="C87" s="176" t="s">
        <v>88</v>
      </c>
      <c r="D87" s="126"/>
      <c r="E87" s="126"/>
      <c r="F87" s="126"/>
      <c r="G87" s="126"/>
      <c r="H87" s="126"/>
      <c r="I87" s="127"/>
      <c r="J87" s="177" t="s">
        <v>62</v>
      </c>
      <c r="K87" s="176" t="s">
        <v>95</v>
      </c>
      <c r="L87" s="178"/>
      <c r="M87" s="103"/>
      <c r="N87" s="103"/>
      <c r="O87" s="3"/>
      <c r="P87" s="46">
        <f>O87</f>
        <v>0</v>
      </c>
      <c r="Q87" s="45"/>
    </row>
    <row r="88" spans="1:20" ht="25.5" hidden="1" customHeight="1" x14ac:dyDescent="0.2">
      <c r="A88" s="9">
        <v>2</v>
      </c>
      <c r="B88" s="175"/>
      <c r="C88" s="176" t="s">
        <v>32</v>
      </c>
      <c r="D88" s="126"/>
      <c r="E88" s="126"/>
      <c r="F88" s="126"/>
      <c r="G88" s="126"/>
      <c r="H88" s="126"/>
      <c r="I88" s="127"/>
      <c r="J88" s="177" t="s">
        <v>60</v>
      </c>
      <c r="K88" s="176" t="s">
        <v>30</v>
      </c>
      <c r="L88" s="126"/>
      <c r="M88" s="103"/>
      <c r="N88" s="103"/>
      <c r="O88" s="217">
        <f>[5]показники!$F$32</f>
        <v>5696.9</v>
      </c>
      <c r="P88" s="218">
        <f>O88</f>
        <v>5696.9</v>
      </c>
      <c r="Q88" s="219"/>
      <c r="S88" s="204" t="s">
        <v>60</v>
      </c>
      <c r="T88" s="204">
        <v>18663153</v>
      </c>
    </row>
    <row r="89" spans="1:20" ht="22.5" hidden="1" customHeight="1" x14ac:dyDescent="0.2">
      <c r="A89" s="9">
        <v>3</v>
      </c>
      <c r="B89" s="175"/>
      <c r="C89" s="176" t="s">
        <v>32</v>
      </c>
      <c r="D89" s="126"/>
      <c r="E89" s="126"/>
      <c r="F89" s="126"/>
      <c r="G89" s="126"/>
      <c r="H89" s="126"/>
      <c r="I89" s="127"/>
      <c r="J89" s="177" t="s">
        <v>31</v>
      </c>
      <c r="K89" s="176" t="s">
        <v>30</v>
      </c>
      <c r="L89" s="126"/>
      <c r="M89" s="103"/>
      <c r="N89" s="103"/>
      <c r="O89" s="186">
        <f>[6]показники!$F$33</f>
        <v>0</v>
      </c>
      <c r="P89" s="187">
        <f>O89</f>
        <v>0</v>
      </c>
      <c r="Q89" s="188"/>
      <c r="S89" s="204" t="s">
        <v>31</v>
      </c>
      <c r="T89" s="204">
        <v>88353815</v>
      </c>
    </row>
    <row r="90" spans="1:20" ht="22.5" hidden="1" customHeight="1" x14ac:dyDescent="0.2">
      <c r="A90" s="9">
        <v>3</v>
      </c>
      <c r="B90" s="175"/>
      <c r="C90" s="176" t="s">
        <v>89</v>
      </c>
      <c r="D90" s="126"/>
      <c r="E90" s="126"/>
      <c r="F90" s="126"/>
      <c r="G90" s="126"/>
      <c r="H90" s="126"/>
      <c r="I90" s="127"/>
      <c r="J90" s="177" t="s">
        <v>62</v>
      </c>
      <c r="K90" s="176" t="s">
        <v>37</v>
      </c>
      <c r="L90" s="126"/>
      <c r="M90" s="103"/>
      <c r="N90" s="103"/>
      <c r="O90" s="3">
        <f>[5]показники!$F$34</f>
        <v>21401533</v>
      </c>
      <c r="P90" s="46">
        <f>O90</f>
        <v>21401533</v>
      </c>
      <c r="Q90" s="45"/>
    </row>
    <row r="91" spans="1:20" ht="13.5" hidden="1" customHeight="1" x14ac:dyDescent="0.2">
      <c r="A91" s="10"/>
      <c r="B91" s="10">
        <v>2</v>
      </c>
      <c r="C91" s="167" t="s">
        <v>57</v>
      </c>
      <c r="D91" s="168"/>
      <c r="E91" s="168"/>
      <c r="F91" s="168"/>
      <c r="G91" s="168"/>
      <c r="H91" s="168"/>
      <c r="I91" s="169"/>
      <c r="J91" s="182"/>
      <c r="K91" s="170"/>
      <c r="L91" s="171"/>
      <c r="M91" s="183"/>
      <c r="N91" s="184"/>
      <c r="O91" s="185"/>
      <c r="P91" s="170"/>
      <c r="Q91" s="171"/>
    </row>
    <row r="92" spans="1:20" ht="52.5" hidden="1" customHeight="1" x14ac:dyDescent="0.2">
      <c r="A92" s="9">
        <v>1</v>
      </c>
      <c r="B92" s="175"/>
      <c r="C92" s="176" t="s">
        <v>22</v>
      </c>
      <c r="D92" s="126"/>
      <c r="E92" s="126"/>
      <c r="F92" s="126"/>
      <c r="G92" s="126"/>
      <c r="H92" s="126"/>
      <c r="I92" s="127"/>
      <c r="J92" s="177" t="s">
        <v>18</v>
      </c>
      <c r="K92" s="176" t="s">
        <v>100</v>
      </c>
      <c r="L92" s="178"/>
      <c r="M92" s="103"/>
      <c r="N92" s="103"/>
      <c r="O92" s="186">
        <f>[5]показники!$F$38</f>
        <v>1</v>
      </c>
      <c r="P92" s="187">
        <f>O92</f>
        <v>1</v>
      </c>
      <c r="Q92" s="188"/>
    </row>
    <row r="93" spans="1:20" ht="51.75" hidden="1" customHeight="1" x14ac:dyDescent="0.2">
      <c r="A93" s="9">
        <v>2</v>
      </c>
      <c r="B93" s="175"/>
      <c r="C93" s="176" t="s">
        <v>91</v>
      </c>
      <c r="D93" s="126"/>
      <c r="E93" s="126"/>
      <c r="F93" s="126"/>
      <c r="G93" s="126"/>
      <c r="H93" s="126"/>
      <c r="I93" s="127"/>
      <c r="J93" s="177" t="s">
        <v>18</v>
      </c>
      <c r="K93" s="176" t="s">
        <v>95</v>
      </c>
      <c r="L93" s="178"/>
      <c r="M93" s="103"/>
      <c r="N93" s="103"/>
      <c r="O93" s="186">
        <v>0</v>
      </c>
      <c r="P93" s="187">
        <f>O93</f>
        <v>0</v>
      </c>
      <c r="Q93" s="188"/>
    </row>
    <row r="94" spans="1:20" ht="13.5" hidden="1" customHeight="1" x14ac:dyDescent="0.2">
      <c r="A94" s="10"/>
      <c r="B94" s="10">
        <v>3</v>
      </c>
      <c r="C94" s="167" t="s">
        <v>58</v>
      </c>
      <c r="D94" s="168"/>
      <c r="E94" s="168"/>
      <c r="F94" s="168"/>
      <c r="G94" s="168"/>
      <c r="H94" s="168"/>
      <c r="I94" s="169"/>
      <c r="J94" s="182"/>
      <c r="K94" s="167"/>
      <c r="L94" s="169"/>
      <c r="M94" s="183"/>
      <c r="N94" s="184"/>
      <c r="O94" s="185"/>
      <c r="P94" s="170"/>
      <c r="Q94" s="171"/>
    </row>
    <row r="95" spans="1:20" ht="12" hidden="1" customHeight="1" x14ac:dyDescent="0.2">
      <c r="A95" s="9">
        <v>1</v>
      </c>
      <c r="B95" s="175"/>
      <c r="C95" s="176" t="s">
        <v>35</v>
      </c>
      <c r="D95" s="126"/>
      <c r="E95" s="126"/>
      <c r="F95" s="126"/>
      <c r="G95" s="126"/>
      <c r="H95" s="126"/>
      <c r="I95" s="127"/>
      <c r="J95" s="177" t="s">
        <v>63</v>
      </c>
      <c r="K95" s="176" t="s">
        <v>19</v>
      </c>
      <c r="L95" s="126"/>
      <c r="M95" s="103"/>
      <c r="N95" s="103"/>
      <c r="O95" s="14">
        <f>O86/O92</f>
        <v>12347</v>
      </c>
      <c r="P95" s="44">
        <f>P86/P92</f>
        <v>12347</v>
      </c>
      <c r="Q95" s="45"/>
    </row>
    <row r="96" spans="1:20" ht="0.75" hidden="1" customHeight="1" x14ac:dyDescent="0.2">
      <c r="A96" s="9" t="s">
        <v>87</v>
      </c>
      <c r="B96" s="175"/>
      <c r="C96" s="176" t="s">
        <v>92</v>
      </c>
      <c r="D96" s="126"/>
      <c r="E96" s="126"/>
      <c r="F96" s="126"/>
      <c r="G96" s="126"/>
      <c r="H96" s="126"/>
      <c r="I96" s="127"/>
      <c r="J96" s="177" t="s">
        <v>63</v>
      </c>
      <c r="K96" s="176" t="s">
        <v>19</v>
      </c>
      <c r="L96" s="126"/>
      <c r="M96" s="103"/>
      <c r="N96" s="103"/>
      <c r="O96" s="14">
        <f>[7]показники!$F$38</f>
        <v>355000</v>
      </c>
      <c r="P96" s="44">
        <f>O96</f>
        <v>355000</v>
      </c>
      <c r="Q96" s="45"/>
    </row>
    <row r="97" spans="1:20" ht="15" hidden="1" customHeight="1" x14ac:dyDescent="0.2">
      <c r="A97" s="9">
        <v>2</v>
      </c>
      <c r="B97" s="175"/>
      <c r="C97" s="176" t="s">
        <v>61</v>
      </c>
      <c r="D97" s="126"/>
      <c r="E97" s="126"/>
      <c r="F97" s="126"/>
      <c r="G97" s="126"/>
      <c r="H97" s="126"/>
      <c r="I97" s="127"/>
      <c r="J97" s="177" t="s">
        <v>63</v>
      </c>
      <c r="K97" s="176" t="s">
        <v>19</v>
      </c>
      <c r="L97" s="126"/>
      <c r="M97" s="49"/>
      <c r="N97" s="50"/>
      <c r="O97" s="14">
        <f>[8]показники!$F$42</f>
        <v>3756.6980287524798</v>
      </c>
      <c r="P97" s="44">
        <f>O97</f>
        <v>3756.6980287524798</v>
      </c>
      <c r="Q97" s="45"/>
      <c r="T97" s="204">
        <f>T88/O88</f>
        <v>3276.0190629991753</v>
      </c>
    </row>
    <row r="98" spans="1:20" ht="14.25" hidden="1" customHeight="1" x14ac:dyDescent="0.2">
      <c r="A98" s="9">
        <v>3</v>
      </c>
      <c r="B98" s="175"/>
      <c r="C98" s="176" t="s">
        <v>98</v>
      </c>
      <c r="D98" s="126"/>
      <c r="E98" s="126"/>
      <c r="F98" s="126"/>
      <c r="G98" s="126"/>
      <c r="H98" s="126"/>
      <c r="I98" s="127"/>
      <c r="J98" s="177" t="s">
        <v>63</v>
      </c>
      <c r="K98" s="192" t="s">
        <v>19</v>
      </c>
      <c r="L98" s="193"/>
      <c r="M98" s="49"/>
      <c r="N98" s="220"/>
      <c r="O98" s="221" t="e">
        <f>O90/O89</f>
        <v>#DIV/0!</v>
      </c>
      <c r="P98" s="222" t="e">
        <f>O98</f>
        <v>#DIV/0!</v>
      </c>
      <c r="Q98" s="223"/>
      <c r="T98" s="204" t="e">
        <f>T89/O89</f>
        <v>#DIV/0!</v>
      </c>
    </row>
    <row r="99" spans="1:20" ht="0.75" hidden="1" customHeight="1" x14ac:dyDescent="0.2">
      <c r="A99" s="9">
        <v>3</v>
      </c>
      <c r="B99" s="175"/>
      <c r="C99" s="176" t="s">
        <v>92</v>
      </c>
      <c r="D99" s="126"/>
      <c r="E99" s="126"/>
      <c r="F99" s="126"/>
      <c r="G99" s="126"/>
      <c r="H99" s="126"/>
      <c r="I99" s="127"/>
      <c r="J99" s="224" t="s">
        <v>63</v>
      </c>
      <c r="K99" s="225" t="s">
        <v>19</v>
      </c>
      <c r="L99" s="225"/>
      <c r="M99" s="49"/>
      <c r="N99" s="50"/>
      <c r="O99" s="3" t="e">
        <f>O87/O93</f>
        <v>#DIV/0!</v>
      </c>
      <c r="P99" s="226" t="e">
        <f>O99</f>
        <v>#DIV/0!</v>
      </c>
      <c r="Q99" s="227"/>
    </row>
    <row r="100" spans="1:20" ht="12" hidden="1" customHeight="1" x14ac:dyDescent="0.2">
      <c r="A100" s="10"/>
      <c r="B100" s="10">
        <v>4</v>
      </c>
      <c r="C100" s="167" t="s">
        <v>59</v>
      </c>
      <c r="D100" s="168"/>
      <c r="E100" s="168"/>
      <c r="F100" s="168"/>
      <c r="G100" s="168"/>
      <c r="H100" s="168"/>
      <c r="I100" s="169"/>
      <c r="J100" s="182"/>
      <c r="K100" s="212"/>
      <c r="L100" s="213"/>
      <c r="M100" s="183"/>
      <c r="N100" s="215"/>
      <c r="O100" s="185"/>
      <c r="P100" s="212"/>
      <c r="Q100" s="213"/>
    </row>
    <row r="101" spans="1:20" ht="14.25" hidden="1" customHeight="1" x14ac:dyDescent="0.2">
      <c r="A101" s="9">
        <v>1</v>
      </c>
      <c r="B101" s="175"/>
      <c r="C101" s="176" t="s">
        <v>23</v>
      </c>
      <c r="D101" s="126"/>
      <c r="E101" s="126"/>
      <c r="F101" s="126"/>
      <c r="G101" s="126"/>
      <c r="H101" s="126"/>
      <c r="I101" s="127"/>
      <c r="J101" s="177" t="s">
        <v>20</v>
      </c>
      <c r="K101" s="176" t="s">
        <v>19</v>
      </c>
      <c r="L101" s="126"/>
      <c r="M101" s="103"/>
      <c r="N101" s="103"/>
      <c r="O101" s="189">
        <f>[5]показники!$F$46</f>
        <v>100</v>
      </c>
      <c r="P101" s="190">
        <f t="shared" ref="P101:P105" si="0">O101</f>
        <v>100</v>
      </c>
      <c r="Q101" s="188"/>
    </row>
    <row r="102" spans="1:20" ht="15.75" hidden="1" customHeight="1" x14ac:dyDescent="0.2">
      <c r="A102" s="9">
        <v>2</v>
      </c>
      <c r="B102" s="175"/>
      <c r="C102" s="176" t="s">
        <v>33</v>
      </c>
      <c r="D102" s="126"/>
      <c r="E102" s="126"/>
      <c r="F102" s="126"/>
      <c r="G102" s="126"/>
      <c r="H102" s="126"/>
      <c r="I102" s="127"/>
      <c r="J102" s="177" t="s">
        <v>20</v>
      </c>
      <c r="K102" s="176" t="s">
        <v>19</v>
      </c>
      <c r="L102" s="126"/>
      <c r="M102" s="103"/>
      <c r="N102" s="103"/>
      <c r="O102" s="189">
        <f>[5]показники!$F$47</f>
        <v>100</v>
      </c>
      <c r="P102" s="190">
        <f t="shared" si="0"/>
        <v>100</v>
      </c>
      <c r="Q102" s="191"/>
    </row>
    <row r="103" spans="1:20" ht="12" hidden="1" customHeight="1" x14ac:dyDescent="0.2">
      <c r="A103" s="9">
        <v>3</v>
      </c>
      <c r="B103" s="175"/>
      <c r="C103" s="192" t="s">
        <v>115</v>
      </c>
      <c r="D103" s="193"/>
      <c r="E103" s="193"/>
      <c r="F103" s="193"/>
      <c r="G103" s="193"/>
      <c r="H103" s="193"/>
      <c r="I103" s="194"/>
      <c r="J103" s="177" t="s">
        <v>20</v>
      </c>
      <c r="K103" s="176" t="s">
        <v>19</v>
      </c>
      <c r="L103" s="126"/>
      <c r="M103" s="103"/>
      <c r="N103" s="103"/>
      <c r="O103" s="189">
        <f>[5]показники!$F$48</f>
        <v>96.571537048303981</v>
      </c>
      <c r="P103" s="190">
        <f t="shared" si="0"/>
        <v>96.571537048303981</v>
      </c>
      <c r="Q103" s="191"/>
    </row>
    <row r="104" spans="1:20" ht="15" hidden="1" customHeight="1" x14ac:dyDescent="0.2">
      <c r="A104" s="9">
        <v>4</v>
      </c>
      <c r="B104" s="228"/>
      <c r="C104" s="225" t="s">
        <v>34</v>
      </c>
      <c r="D104" s="225"/>
      <c r="E104" s="225"/>
      <c r="F104" s="225"/>
      <c r="G104" s="225"/>
      <c r="H104" s="225"/>
      <c r="I104" s="225"/>
      <c r="J104" s="229" t="s">
        <v>20</v>
      </c>
      <c r="K104" s="176" t="s">
        <v>19</v>
      </c>
      <c r="L104" s="126"/>
      <c r="M104" s="103"/>
      <c r="N104" s="103"/>
      <c r="O104" s="189">
        <f>[5]показники!$F$49</f>
        <v>96.629229177180903</v>
      </c>
      <c r="P104" s="190">
        <f t="shared" si="0"/>
        <v>96.629229177180903</v>
      </c>
      <c r="Q104" s="191"/>
    </row>
    <row r="105" spans="1:20" ht="14.25" hidden="1" customHeight="1" x14ac:dyDescent="0.2">
      <c r="A105" s="9">
        <v>5</v>
      </c>
      <c r="B105" s="228"/>
      <c r="C105" s="230" t="s">
        <v>90</v>
      </c>
      <c r="D105" s="230"/>
      <c r="E105" s="230"/>
      <c r="F105" s="230"/>
      <c r="G105" s="230"/>
      <c r="H105" s="230"/>
      <c r="I105" s="230"/>
      <c r="J105" s="229" t="s">
        <v>20</v>
      </c>
      <c r="K105" s="176" t="s">
        <v>19</v>
      </c>
      <c r="L105" s="126"/>
      <c r="M105" s="103"/>
      <c r="N105" s="103"/>
      <c r="O105" s="189">
        <v>0</v>
      </c>
      <c r="P105" s="190">
        <f t="shared" si="0"/>
        <v>0</v>
      </c>
      <c r="Q105" s="191"/>
    </row>
    <row r="107" spans="1:20" ht="17.25" hidden="1" customHeight="1" x14ac:dyDescent="0.2"/>
    <row r="108" spans="1:20" ht="33" customHeight="1" x14ac:dyDescent="0.2">
      <c r="B108" s="198" t="s">
        <v>102</v>
      </c>
      <c r="C108" s="198"/>
      <c r="D108" s="198"/>
      <c r="E108" s="198"/>
      <c r="F108" s="198"/>
      <c r="G108" s="199"/>
      <c r="N108" s="200" t="s">
        <v>101</v>
      </c>
      <c r="O108" s="200"/>
    </row>
    <row r="109" spans="1:20" ht="11.1" customHeight="1" x14ac:dyDescent="0.2">
      <c r="B109" s="198" t="s">
        <v>27</v>
      </c>
      <c r="C109" s="198"/>
      <c r="D109" s="198"/>
      <c r="E109" s="198"/>
      <c r="F109" s="198"/>
      <c r="G109" s="201" t="s">
        <v>24</v>
      </c>
      <c r="H109" s="201"/>
      <c r="I109" s="201"/>
      <c r="M109" s="202"/>
      <c r="N109" s="202" t="s">
        <v>97</v>
      </c>
      <c r="O109" s="202"/>
    </row>
    <row r="110" spans="1:20" ht="18" customHeight="1" x14ac:dyDescent="0.2"/>
    <row r="111" spans="1:20" ht="11.45" customHeight="1" x14ac:dyDescent="0.2">
      <c r="B111" s="203" t="s">
        <v>26</v>
      </c>
      <c r="C111" s="203"/>
    </row>
    <row r="112" spans="1:20" ht="26.25" customHeight="1" x14ac:dyDescent="0.2">
      <c r="B112" s="198" t="s">
        <v>103</v>
      </c>
      <c r="C112" s="198"/>
      <c r="D112" s="198"/>
      <c r="E112" s="198"/>
      <c r="F112" s="198"/>
      <c r="G112" s="199"/>
      <c r="N112" s="200" t="s">
        <v>99</v>
      </c>
      <c r="O112" s="200"/>
    </row>
    <row r="113" spans="2:15" ht="13.5" customHeight="1" x14ac:dyDescent="0.2">
      <c r="B113" s="198" t="s">
        <v>27</v>
      </c>
      <c r="C113" s="198"/>
      <c r="D113" s="198"/>
      <c r="E113" s="198"/>
      <c r="F113" s="198"/>
      <c r="G113" s="201" t="s">
        <v>24</v>
      </c>
      <c r="H113" s="201"/>
      <c r="I113" s="201"/>
      <c r="M113" s="202"/>
      <c r="N113" s="202" t="s">
        <v>97</v>
      </c>
      <c r="O113" s="202"/>
    </row>
    <row r="116" spans="2:15" ht="11.45" customHeight="1" x14ac:dyDescent="0.2">
      <c r="B116" s="30"/>
      <c r="C116" s="30"/>
    </row>
    <row r="117" spans="2:15" ht="15" customHeight="1" x14ac:dyDescent="0.2">
      <c r="B117" s="31" t="s">
        <v>76</v>
      </c>
      <c r="C117" s="31"/>
    </row>
    <row r="118" spans="2:15" ht="22.5" customHeight="1" x14ac:dyDescent="0.2">
      <c r="B118" s="32" t="s">
        <v>75</v>
      </c>
      <c r="C118" s="32"/>
    </row>
  </sheetData>
  <mergeCells count="278">
    <mergeCell ref="P76:Q76"/>
    <mergeCell ref="K78:L78"/>
    <mergeCell ref="M78:N78"/>
    <mergeCell ref="K75:L75"/>
    <mergeCell ref="K77:L77"/>
    <mergeCell ref="M75:N75"/>
    <mergeCell ref="P87:Q87"/>
    <mergeCell ref="P93:Q93"/>
    <mergeCell ref="P96:Q96"/>
    <mergeCell ref="K89:L89"/>
    <mergeCell ref="M93:N93"/>
    <mergeCell ref="K84:L84"/>
    <mergeCell ref="K92:L92"/>
    <mergeCell ref="M92:N92"/>
    <mergeCell ref="C82:I82"/>
    <mergeCell ref="K82:L82"/>
    <mergeCell ref="M82:N82"/>
    <mergeCell ref="P82:Q82"/>
    <mergeCell ref="P81:Q81"/>
    <mergeCell ref="M79:N79"/>
    <mergeCell ref="M80:N80"/>
    <mergeCell ref="M81:N81"/>
    <mergeCell ref="M83:N83"/>
    <mergeCell ref="P105:Q105"/>
    <mergeCell ref="C87:I87"/>
    <mergeCell ref="K87:L87"/>
    <mergeCell ref="M87:N87"/>
    <mergeCell ref="C93:I93"/>
    <mergeCell ref="P104:Q104"/>
    <mergeCell ref="M104:N104"/>
    <mergeCell ref="K90:L90"/>
    <mergeCell ref="C89:I89"/>
    <mergeCell ref="C98:I98"/>
    <mergeCell ref="K98:L98"/>
    <mergeCell ref="M98:N98"/>
    <mergeCell ref="C100:I100"/>
    <mergeCell ref="K100:L100"/>
    <mergeCell ref="M100:N100"/>
    <mergeCell ref="P102:Q102"/>
    <mergeCell ref="C103:I103"/>
    <mergeCell ref="K103:L103"/>
    <mergeCell ref="M103:N103"/>
    <mergeCell ref="P89:Q89"/>
    <mergeCell ref="M90:N90"/>
    <mergeCell ref="K91:L91"/>
    <mergeCell ref="M91:N91"/>
    <mergeCell ref="C92:I92"/>
    <mergeCell ref="B113:F113"/>
    <mergeCell ref="P75:Q75"/>
    <mergeCell ref="P77:Q77"/>
    <mergeCell ref="P69:Q69"/>
    <mergeCell ref="P70:Q70"/>
    <mergeCell ref="P73:Q73"/>
    <mergeCell ref="C71:I71"/>
    <mergeCell ref="K71:L71"/>
    <mergeCell ref="M71:N71"/>
    <mergeCell ref="C88:I88"/>
    <mergeCell ref="G113:I113"/>
    <mergeCell ref="C94:I94"/>
    <mergeCell ref="K94:L94"/>
    <mergeCell ref="M94:N94"/>
    <mergeCell ref="C95:I95"/>
    <mergeCell ref="K95:L95"/>
    <mergeCell ref="M95:N95"/>
    <mergeCell ref="P95:Q95"/>
    <mergeCell ref="C104:I104"/>
    <mergeCell ref="K104:L104"/>
    <mergeCell ref="C78:I78"/>
    <mergeCell ref="C77:I77"/>
    <mergeCell ref="P83:Q83"/>
    <mergeCell ref="P79:Q79"/>
    <mergeCell ref="C75:I75"/>
    <mergeCell ref="C96:I96"/>
    <mergeCell ref="K96:L96"/>
    <mergeCell ref="M96:N96"/>
    <mergeCell ref="K93:L93"/>
    <mergeCell ref="P98:Q98"/>
    <mergeCell ref="P88:Q88"/>
    <mergeCell ref="P90:Q90"/>
    <mergeCell ref="K79:L79"/>
    <mergeCell ref="K80:L80"/>
    <mergeCell ref="K81:L81"/>
    <mergeCell ref="C90:I90"/>
    <mergeCell ref="M84:N84"/>
    <mergeCell ref="C80:I80"/>
    <mergeCell ref="C81:I81"/>
    <mergeCell ref="C83:I83"/>
    <mergeCell ref="C84:I84"/>
    <mergeCell ref="P78:Q78"/>
    <mergeCell ref="C79:I79"/>
    <mergeCell ref="P80:Q80"/>
    <mergeCell ref="M77:N77"/>
    <mergeCell ref="K83:L83"/>
    <mergeCell ref="M89:N89"/>
    <mergeCell ref="P94:Q94"/>
    <mergeCell ref="B112:F112"/>
    <mergeCell ref="C101:I101"/>
    <mergeCell ref="K101:L101"/>
    <mergeCell ref="M101:N101"/>
    <mergeCell ref="C102:I102"/>
    <mergeCell ref="K102:L102"/>
    <mergeCell ref="M102:N102"/>
    <mergeCell ref="C105:I105"/>
    <mergeCell ref="K105:L105"/>
    <mergeCell ref="M105:N105"/>
    <mergeCell ref="A50:B50"/>
    <mergeCell ref="P71:Q71"/>
    <mergeCell ref="C73:I73"/>
    <mergeCell ref="C65:I65"/>
    <mergeCell ref="K65:L65"/>
    <mergeCell ref="M65:N65"/>
    <mergeCell ref="P58:Q58"/>
    <mergeCell ref="N58:O58"/>
    <mergeCell ref="N59:O59"/>
    <mergeCell ref="L59:M59"/>
    <mergeCell ref="C66:I66"/>
    <mergeCell ref="C68:I68"/>
    <mergeCell ref="C69:I69"/>
    <mergeCell ref="P68:Q68"/>
    <mergeCell ref="C70:I70"/>
    <mergeCell ref="C67:I67"/>
    <mergeCell ref="K67:L67"/>
    <mergeCell ref="M67:N67"/>
    <mergeCell ref="P67:Q67"/>
    <mergeCell ref="C72:I72"/>
    <mergeCell ref="K72:L72"/>
    <mergeCell ref="M72:N72"/>
    <mergeCell ref="P72:Q72"/>
    <mergeCell ref="O62:O63"/>
    <mergeCell ref="C52:I52"/>
    <mergeCell ref="C53:I53"/>
    <mergeCell ref="K73:L73"/>
    <mergeCell ref="M73:N73"/>
    <mergeCell ref="A65:B65"/>
    <mergeCell ref="L56:M56"/>
    <mergeCell ref="J50:K50"/>
    <mergeCell ref="J51:K51"/>
    <mergeCell ref="A56:K56"/>
    <mergeCell ref="A57:K57"/>
    <mergeCell ref="N50:Q50"/>
    <mergeCell ref="L53:M53"/>
    <mergeCell ref="L52:M52"/>
    <mergeCell ref="L51:M51"/>
    <mergeCell ref="N51:Q51"/>
    <mergeCell ref="A51:B51"/>
    <mergeCell ref="N52:Q52"/>
    <mergeCell ref="N53:Q53"/>
    <mergeCell ref="J52:K52"/>
    <mergeCell ref="J53:K53"/>
    <mergeCell ref="P62:Q63"/>
    <mergeCell ref="C50:I50"/>
    <mergeCell ref="C51:I51"/>
    <mergeCell ref="L50:M50"/>
    <mergeCell ref="B25:C25"/>
    <mergeCell ref="B26:C26"/>
    <mergeCell ref="L49:M49"/>
    <mergeCell ref="B33:Q33"/>
    <mergeCell ref="A35:B35"/>
    <mergeCell ref="C35:Q35"/>
    <mergeCell ref="A36:B36"/>
    <mergeCell ref="C36:Q36"/>
    <mergeCell ref="N47:Q48"/>
    <mergeCell ref="N49:Q49"/>
    <mergeCell ref="A49:B49"/>
    <mergeCell ref="C47:I48"/>
    <mergeCell ref="C49:I49"/>
    <mergeCell ref="J49:K49"/>
    <mergeCell ref="A59:K59"/>
    <mergeCell ref="P56:Q56"/>
    <mergeCell ref="N56:O56"/>
    <mergeCell ref="K70:L70"/>
    <mergeCell ref="M68:N68"/>
    <mergeCell ref="M69:N69"/>
    <mergeCell ref="M70:N70"/>
    <mergeCell ref="M64:N64"/>
    <mergeCell ref="K62:L63"/>
    <mergeCell ref="K64:L64"/>
    <mergeCell ref="C64:I64"/>
    <mergeCell ref="P59:Q59"/>
    <mergeCell ref="M62:N63"/>
    <mergeCell ref="M66:N66"/>
    <mergeCell ref="P64:Q64"/>
    <mergeCell ref="C74:I74"/>
    <mergeCell ref="K74:L74"/>
    <mergeCell ref="M74:N74"/>
    <mergeCell ref="B22:D22"/>
    <mergeCell ref="A84:B84"/>
    <mergeCell ref="B28:Q28"/>
    <mergeCell ref="B30:Q30"/>
    <mergeCell ref="B32:Q32"/>
    <mergeCell ref="B38:Q38"/>
    <mergeCell ref="B39:Q39"/>
    <mergeCell ref="A42:B42"/>
    <mergeCell ref="A47:B48"/>
    <mergeCell ref="L47:M48"/>
    <mergeCell ref="C42:Q42"/>
    <mergeCell ref="A43:B43"/>
    <mergeCell ref="C43:Q43"/>
    <mergeCell ref="A44:B44"/>
    <mergeCell ref="C44:Q44"/>
    <mergeCell ref="J47:K48"/>
    <mergeCell ref="A52:B52"/>
    <mergeCell ref="L58:M58"/>
    <mergeCell ref="P57:Q57"/>
    <mergeCell ref="N57:O57"/>
    <mergeCell ref="L57:M57"/>
    <mergeCell ref="B116:C116"/>
    <mergeCell ref="B117:C117"/>
    <mergeCell ref="B118:C118"/>
    <mergeCell ref="P84:Q84"/>
    <mergeCell ref="P92:Q92"/>
    <mergeCell ref="P86:Q86"/>
    <mergeCell ref="P85:Q85"/>
    <mergeCell ref="P101:Q101"/>
    <mergeCell ref="C85:I85"/>
    <mergeCell ref="K85:L85"/>
    <mergeCell ref="M85:N85"/>
    <mergeCell ref="C86:I86"/>
    <mergeCell ref="K86:L86"/>
    <mergeCell ref="M86:N86"/>
    <mergeCell ref="K88:L88"/>
    <mergeCell ref="M88:N88"/>
    <mergeCell ref="C97:I97"/>
    <mergeCell ref="K97:L97"/>
    <mergeCell ref="N108:O108"/>
    <mergeCell ref="G109:I109"/>
    <mergeCell ref="N112:O112"/>
    <mergeCell ref="B108:F108"/>
    <mergeCell ref="B109:F109"/>
    <mergeCell ref="B111:C111"/>
    <mergeCell ref="P103:Q103"/>
    <mergeCell ref="P100:Q100"/>
    <mergeCell ref="P91:Q91"/>
    <mergeCell ref="C91:I91"/>
    <mergeCell ref="O1:Q6"/>
    <mergeCell ref="J25:M25"/>
    <mergeCell ref="J26:M26"/>
    <mergeCell ref="O25:P25"/>
    <mergeCell ref="O26:P26"/>
    <mergeCell ref="G25:H25"/>
    <mergeCell ref="G26:H26"/>
    <mergeCell ref="D25:E25"/>
    <mergeCell ref="D26:E26"/>
    <mergeCell ref="B23:D23"/>
    <mergeCell ref="F22:M22"/>
    <mergeCell ref="F23:M23"/>
    <mergeCell ref="O22:P22"/>
    <mergeCell ref="O23:P23"/>
    <mergeCell ref="M9:Q9"/>
    <mergeCell ref="M10:Q10"/>
    <mergeCell ref="A14:Q14"/>
    <mergeCell ref="A15:Q15"/>
    <mergeCell ref="C76:I76"/>
    <mergeCell ref="K76:L76"/>
    <mergeCell ref="B19:D19"/>
    <mergeCell ref="B20:D20"/>
    <mergeCell ref="O19:P19"/>
    <mergeCell ref="O20:P20"/>
    <mergeCell ref="F19:M19"/>
    <mergeCell ref="F20:M20"/>
    <mergeCell ref="C99:I99"/>
    <mergeCell ref="K99:L99"/>
    <mergeCell ref="M99:N99"/>
    <mergeCell ref="P99:Q99"/>
    <mergeCell ref="M97:N97"/>
    <mergeCell ref="P97:Q97"/>
    <mergeCell ref="M76:N76"/>
    <mergeCell ref="P66:Q66"/>
    <mergeCell ref="K68:L68"/>
    <mergeCell ref="K69:L69"/>
    <mergeCell ref="A58:K58"/>
    <mergeCell ref="P74:Q74"/>
    <mergeCell ref="A62:B63"/>
    <mergeCell ref="C62:I63"/>
    <mergeCell ref="J62:J63"/>
    <mergeCell ref="A64:B64"/>
    <mergeCell ref="P65:Q65"/>
    <mergeCell ref="K66:L66"/>
  </mergeCells>
  <pageMargins left="0.74803149606299213" right="0.78740157480314965" top="0.15748031496062992" bottom="0.19685039370078741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2022-02-08T08:14:41Z</cp:lastPrinted>
  <dcterms:created xsi:type="dcterms:W3CDTF">2019-02-11T09:54:24Z</dcterms:created>
  <dcterms:modified xsi:type="dcterms:W3CDTF">2024-02-16T09:18:01Z</dcterms:modified>
</cp:coreProperties>
</file>